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hp_1\Desktop\เดสท๊อป\งบ 68\"/>
    </mc:Choice>
  </mc:AlternateContent>
  <xr:revisionPtr revIDLastSave="0" documentId="13_ncr:1_{B6B3BA86-A163-4E37-B6FE-F08506BBCFF6}" xr6:coauthVersionLast="47" xr6:coauthVersionMax="47" xr10:uidLastSave="{00000000-0000-0000-0000-000000000000}"/>
  <bookViews>
    <workbookView xWindow="-120" yWindow="-120" windowWidth="29040" windowHeight="15840" firstSheet="4" activeTab="8" xr2:uid="{00000000-000D-0000-FFFF-FFFF00000000}"/>
  </bookViews>
  <sheets>
    <sheet name="ติดตามไตรมาส1 (ธ.ค. 67)" sheetId="1" r:id="rId1"/>
    <sheet name="ติดตามไตรมาส 2 (ม.ค. 68) " sheetId="9" r:id="rId2"/>
    <sheet name="ติดตามไตรมาส 2 (ก.พ.68) (2)" sheetId="11" r:id="rId3"/>
    <sheet name="ติดตามไตรมาส 2 (ก.พ.68)คิด%" sheetId="12" r:id="rId4"/>
    <sheet name="ติดตามไตรมาส 2 (มี.ค.68)" sheetId="13" r:id="rId5"/>
    <sheet name="ติดตามไตรมาส 3 เม.ย.68)" sheetId="14" r:id="rId6"/>
    <sheet name="ติดตามไตรมาส 3 พ.ค.68" sheetId="15" r:id="rId7"/>
    <sheet name="ติดตามไตรมาส 3 มิ.ย. 68" sheetId="16" r:id="rId8"/>
    <sheet name="ติดตามไตรมาส 4 ก.ค. 68" sheetId="17" r:id="rId9"/>
  </sheets>
  <definedNames>
    <definedName name="_xlnm.Print_Area" localSheetId="2">'ติดตามไตรมาส 2 (ก.พ.68) (2)'!$A$1:$L$159</definedName>
    <definedName name="_xlnm.Print_Area" localSheetId="3">'ติดตามไตรมาส 2 (ก.พ.68)คิด%'!$A$1:$O$160</definedName>
    <definedName name="_xlnm.Print_Area" localSheetId="1">'ติดตามไตรมาส 2 (ม.ค. 68) '!$A$1:$L$155</definedName>
    <definedName name="_xlnm.Print_Area" localSheetId="4">'ติดตามไตรมาส 2 (มี.ค.68)'!$A$1:$L$159</definedName>
    <definedName name="_xlnm.Print_Area" localSheetId="6">'ติดตามไตรมาส 3 พ.ค.68'!$A$1:$L$158</definedName>
    <definedName name="_xlnm.Print_Area" localSheetId="7">'ติดตามไตรมาส 3 มิ.ย. 68'!$A$1:$L$160</definedName>
    <definedName name="_xlnm.Print_Area" localSheetId="5">'ติดตามไตรมาส 3 เม.ย.68)'!$A$1:$L$156</definedName>
    <definedName name="_xlnm.Print_Area" localSheetId="8">'ติดตามไตรมาส 4 ก.ค. 68'!$A$1:$L$160</definedName>
    <definedName name="_xlnm.Print_Area" localSheetId="0">'ติดตามไตรมาส1 (ธ.ค. 67)'!$A$1:$L$105</definedName>
    <definedName name="_xlnm.Print_Titles" localSheetId="2">'ติดตามไตรมาส 2 (ก.พ.68) (2)'!$1:$4</definedName>
    <definedName name="_xlnm.Print_Titles" localSheetId="3">'ติดตามไตรมาส 2 (ก.พ.68)คิด%'!$1:$4</definedName>
    <definedName name="_xlnm.Print_Titles" localSheetId="1">'ติดตามไตรมาส 2 (ม.ค. 68) '!$1:$4</definedName>
    <definedName name="_xlnm.Print_Titles" localSheetId="4">'ติดตามไตรมาส 2 (มี.ค.68)'!$1:$4</definedName>
    <definedName name="_xlnm.Print_Titles" localSheetId="6">'ติดตามไตรมาส 3 พ.ค.68'!$1:$4</definedName>
    <definedName name="_xlnm.Print_Titles" localSheetId="7">'ติดตามไตรมาส 3 มิ.ย. 68'!$1:$4</definedName>
    <definedName name="_xlnm.Print_Titles" localSheetId="5">'ติดตามไตรมาส 3 เม.ย.68)'!$1:$4</definedName>
    <definedName name="_xlnm.Print_Titles" localSheetId="8">'ติดตามไตรมาส 4 ก.ค. 68'!$1:$4</definedName>
    <definedName name="_xlnm.Print_Titles" localSheetId="0">'ติดตามไตรมาส1 (ธ.ค. 67)'!$1:$4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2" i="17" l="1"/>
  <c r="I151" i="17"/>
  <c r="I150" i="17"/>
  <c r="I149" i="17"/>
  <c r="I148" i="17"/>
  <c r="I147" i="17"/>
  <c r="I146" i="17"/>
  <c r="I145" i="17"/>
  <c r="I144" i="17"/>
  <c r="I143" i="17"/>
  <c r="I142" i="17"/>
  <c r="I141" i="17"/>
  <c r="I140" i="17"/>
  <c r="I139" i="17"/>
  <c r="I138" i="17"/>
  <c r="I137" i="17"/>
  <c r="I136" i="17"/>
  <c r="I135" i="17"/>
  <c r="K134" i="17"/>
  <c r="J134" i="17"/>
  <c r="I131" i="17"/>
  <c r="I130" i="17"/>
  <c r="I129" i="17"/>
  <c r="I128" i="17" s="1"/>
  <c r="K128" i="17"/>
  <c r="J128" i="17"/>
  <c r="K125" i="17"/>
  <c r="H125" i="17"/>
  <c r="G125" i="17"/>
  <c r="G124" i="17" s="1"/>
  <c r="F125" i="17"/>
  <c r="E125" i="17"/>
  <c r="E124" i="17" s="1"/>
  <c r="D125" i="17"/>
  <c r="D124" i="17" s="1"/>
  <c r="K124" i="17"/>
  <c r="K152" i="17" s="1"/>
  <c r="F124" i="17"/>
  <c r="F152" i="17" s="1"/>
  <c r="I123" i="17"/>
  <c r="I122" i="17" s="1"/>
  <c r="I121" i="17" s="1"/>
  <c r="K122" i="17"/>
  <c r="J122" i="17"/>
  <c r="H122" i="17"/>
  <c r="G122" i="17"/>
  <c r="F122" i="17"/>
  <c r="E122" i="17"/>
  <c r="D122" i="17"/>
  <c r="K121" i="17"/>
  <c r="J121" i="17"/>
  <c r="H121" i="17"/>
  <c r="H152" i="17" s="1"/>
  <c r="G121" i="17"/>
  <c r="F121" i="17"/>
  <c r="E121" i="17"/>
  <c r="D121" i="17"/>
  <c r="K119" i="17"/>
  <c r="H119" i="17"/>
  <c r="L114" i="17"/>
  <c r="I113" i="17"/>
  <c r="L112" i="17"/>
  <c r="K112" i="17"/>
  <c r="J112" i="17"/>
  <c r="J111" i="17" s="1"/>
  <c r="I112" i="17"/>
  <c r="H112" i="17"/>
  <c r="G112" i="17"/>
  <c r="F112" i="17"/>
  <c r="F111" i="17" s="1"/>
  <c r="F114" i="17" s="1"/>
  <c r="E112" i="17"/>
  <c r="D112" i="17"/>
  <c r="L111" i="17"/>
  <c r="K111" i="17"/>
  <c r="K114" i="17" s="1"/>
  <c r="I111" i="17"/>
  <c r="H111" i="17"/>
  <c r="G111" i="17"/>
  <c r="G114" i="17" s="1"/>
  <c r="E111" i="17"/>
  <c r="D111" i="17"/>
  <c r="I110" i="17"/>
  <c r="I108" i="17"/>
  <c r="I107" i="17"/>
  <c r="I106" i="17"/>
  <c r="I105" i="17"/>
  <c r="I104" i="17"/>
  <c r="I103" i="17"/>
  <c r="I102" i="17"/>
  <c r="I101" i="17"/>
  <c r="I100" i="17"/>
  <c r="I99" i="17"/>
  <c r="I98" i="17"/>
  <c r="K97" i="17"/>
  <c r="J97" i="17"/>
  <c r="I96" i="17"/>
  <c r="I95" i="17"/>
  <c r="I94" i="17"/>
  <c r="I93" i="17"/>
  <c r="I92" i="17"/>
  <c r="I91" i="17"/>
  <c r="I90" i="17"/>
  <c r="I89" i="17"/>
  <c r="I88" i="17"/>
  <c r="I87" i="17"/>
  <c r="I86" i="17"/>
  <c r="I85" i="17"/>
  <c r="I84" i="17"/>
  <c r="I83" i="17"/>
  <c r="I82" i="17"/>
  <c r="I81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68" i="17"/>
  <c r="I67" i="17"/>
  <c r="I66" i="17"/>
  <c r="I65" i="17"/>
  <c r="I64" i="17"/>
  <c r="I63" i="17"/>
  <c r="I62" i="17"/>
  <c r="I61" i="17"/>
  <c r="K60" i="17"/>
  <c r="J60" i="17"/>
  <c r="J58" i="17" s="1"/>
  <c r="J57" i="17" s="1"/>
  <c r="I59" i="17"/>
  <c r="K58" i="17"/>
  <c r="H58" i="17"/>
  <c r="G58" i="17"/>
  <c r="F58" i="17"/>
  <c r="E58" i="17"/>
  <c r="D58" i="17"/>
  <c r="K57" i="17"/>
  <c r="H57" i="17"/>
  <c r="G57" i="17"/>
  <c r="F57" i="17"/>
  <c r="E57" i="17"/>
  <c r="D57" i="17"/>
  <c r="D56" i="17"/>
  <c r="I56" i="17" s="1"/>
  <c r="I55" i="17" s="1"/>
  <c r="I54" i="17" s="1"/>
  <c r="K55" i="17"/>
  <c r="J55" i="17"/>
  <c r="J54" i="17" s="1"/>
  <c r="H55" i="17"/>
  <c r="H54" i="17" s="1"/>
  <c r="G55" i="17"/>
  <c r="E55" i="17"/>
  <c r="K54" i="17"/>
  <c r="G54" i="17"/>
  <c r="G52" i="17" s="1"/>
  <c r="F54" i="17"/>
  <c r="E54" i="17"/>
  <c r="E114" i="17" s="1"/>
  <c r="L52" i="17"/>
  <c r="E52" i="17"/>
  <c r="L51" i="17"/>
  <c r="E51" i="17"/>
  <c r="I50" i="17"/>
  <c r="I49" i="17" s="1"/>
  <c r="I48" i="17" s="1"/>
  <c r="K49" i="17"/>
  <c r="J49" i="17"/>
  <c r="H49" i="17"/>
  <c r="G49" i="17"/>
  <c r="F49" i="17"/>
  <c r="E49" i="17"/>
  <c r="D49" i="17"/>
  <c r="K48" i="17"/>
  <c r="J48" i="17"/>
  <c r="J43" i="17" s="1"/>
  <c r="J51" i="17" s="1"/>
  <c r="H48" i="17"/>
  <c r="G48" i="17"/>
  <c r="F48" i="17"/>
  <c r="F43" i="17" s="1"/>
  <c r="F51" i="17" s="1"/>
  <c r="E48" i="17"/>
  <c r="D48" i="17"/>
  <c r="I47" i="17"/>
  <c r="I46" i="17" s="1"/>
  <c r="I45" i="17" s="1"/>
  <c r="K46" i="17"/>
  <c r="J46" i="17"/>
  <c r="H46" i="17"/>
  <c r="G46" i="17"/>
  <c r="F46" i="17"/>
  <c r="E46" i="17"/>
  <c r="D46" i="17"/>
  <c r="K45" i="17"/>
  <c r="J45" i="17"/>
  <c r="H45" i="17"/>
  <c r="G45" i="17"/>
  <c r="F45" i="17"/>
  <c r="E45" i="17"/>
  <c r="D45" i="17"/>
  <c r="K43" i="17"/>
  <c r="K51" i="17" s="1"/>
  <c r="H43" i="17"/>
  <c r="H51" i="17" s="1"/>
  <c r="G43" i="17"/>
  <c r="G51" i="17" s="1"/>
  <c r="E43" i="17"/>
  <c r="D43" i="17"/>
  <c r="D51" i="17" s="1"/>
  <c r="L41" i="17"/>
  <c r="I40" i="17"/>
  <c r="I39" i="17"/>
  <c r="I38" i="17"/>
  <c r="I37" i="17"/>
  <c r="K36" i="17"/>
  <c r="J36" i="17"/>
  <c r="J35" i="17" s="1"/>
  <c r="H36" i="17"/>
  <c r="G36" i="17"/>
  <c r="F36" i="17"/>
  <c r="E36" i="17"/>
  <c r="D36" i="17"/>
  <c r="K35" i="17"/>
  <c r="K41" i="17" s="1"/>
  <c r="H35" i="17"/>
  <c r="H41" i="17" s="1"/>
  <c r="G35" i="17"/>
  <c r="G41" i="17" s="1"/>
  <c r="F35" i="17"/>
  <c r="F41" i="17" s="1"/>
  <c r="E35" i="17"/>
  <c r="E41" i="17" s="1"/>
  <c r="D35" i="17"/>
  <c r="D41" i="17" s="1"/>
  <c r="I34" i="17"/>
  <c r="K33" i="17"/>
  <c r="J33" i="17"/>
  <c r="I33" i="17"/>
  <c r="G33" i="17"/>
  <c r="F33" i="17"/>
  <c r="E33" i="17"/>
  <c r="D33" i="17"/>
  <c r="I32" i="17"/>
  <c r="I31" i="17"/>
  <c r="I30" i="17"/>
  <c r="I29" i="17"/>
  <c r="K28" i="17"/>
  <c r="J28" i="17"/>
  <c r="H28" i="17"/>
  <c r="G28" i="17"/>
  <c r="F28" i="17"/>
  <c r="F11" i="17" s="1"/>
  <c r="F5" i="17" s="1"/>
  <c r="E28" i="17"/>
  <c r="E11" i="17" s="1"/>
  <c r="E5" i="17" s="1"/>
  <c r="D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K12" i="17"/>
  <c r="J12" i="17"/>
  <c r="H12" i="17"/>
  <c r="H11" i="17" s="1"/>
  <c r="H5" i="17" s="1"/>
  <c r="G12" i="17"/>
  <c r="F12" i="17"/>
  <c r="E12" i="17"/>
  <c r="D12" i="17"/>
  <c r="K11" i="17"/>
  <c r="K5" i="17" s="1"/>
  <c r="G11" i="17"/>
  <c r="G5" i="17" s="1"/>
  <c r="D11" i="17"/>
  <c r="D5" i="17" s="1"/>
  <c r="I10" i="17"/>
  <c r="I9" i="17"/>
  <c r="K8" i="17"/>
  <c r="J8" i="17"/>
  <c r="J7" i="17" s="1"/>
  <c r="I8" i="17"/>
  <c r="I7" i="17" s="1"/>
  <c r="H8" i="17"/>
  <c r="G8" i="17"/>
  <c r="F8" i="17"/>
  <c r="E8" i="17"/>
  <c r="D8" i="17"/>
  <c r="K7" i="17"/>
  <c r="H7" i="17"/>
  <c r="G7" i="17"/>
  <c r="F7" i="17"/>
  <c r="E7" i="17"/>
  <c r="D7" i="17"/>
  <c r="J155" i="16"/>
  <c r="J153" i="16"/>
  <c r="J156" i="16"/>
  <c r="D154" i="16"/>
  <c r="D58" i="16"/>
  <c r="D57" i="16" s="1"/>
  <c r="I110" i="16"/>
  <c r="J134" i="16"/>
  <c r="L152" i="16"/>
  <c r="I151" i="16"/>
  <c r="I150" i="16"/>
  <c r="I149" i="16"/>
  <c r="I148" i="16"/>
  <c r="I147" i="16"/>
  <c r="I146" i="16"/>
  <c r="I145" i="16"/>
  <c r="I144" i="16"/>
  <c r="I143" i="16"/>
  <c r="I142" i="16"/>
  <c r="I141" i="16"/>
  <c r="I140" i="16"/>
  <c r="I139" i="16"/>
  <c r="I138" i="16"/>
  <c r="I137" i="16"/>
  <c r="I136" i="16"/>
  <c r="I135" i="16"/>
  <c r="K134" i="16"/>
  <c r="I131" i="16"/>
  <c r="I130" i="16"/>
  <c r="I129" i="16"/>
  <c r="K128" i="16"/>
  <c r="K125" i="16" s="1"/>
  <c r="J128" i="16"/>
  <c r="H125" i="16"/>
  <c r="G125" i="16"/>
  <c r="F125" i="16"/>
  <c r="F124" i="16" s="1"/>
  <c r="E125" i="16"/>
  <c r="E124" i="16" s="1"/>
  <c r="D125" i="16"/>
  <c r="G124" i="16"/>
  <c r="D124" i="16"/>
  <c r="D119" i="16" s="1"/>
  <c r="I123" i="16"/>
  <c r="I122" i="16" s="1"/>
  <c r="I121" i="16" s="1"/>
  <c r="K122" i="16"/>
  <c r="J122" i="16"/>
  <c r="J121" i="16" s="1"/>
  <c r="H122" i="16"/>
  <c r="G122" i="16"/>
  <c r="F122" i="16"/>
  <c r="E122" i="16"/>
  <c r="D122" i="16"/>
  <c r="K121" i="16"/>
  <c r="H121" i="16"/>
  <c r="H152" i="16" s="1"/>
  <c r="G121" i="16"/>
  <c r="F121" i="16"/>
  <c r="E121" i="16"/>
  <c r="D121" i="16"/>
  <c r="I113" i="16"/>
  <c r="L112" i="16"/>
  <c r="L111" i="16" s="1"/>
  <c r="K112" i="16"/>
  <c r="K111" i="16" s="1"/>
  <c r="J112" i="16"/>
  <c r="J111" i="16" s="1"/>
  <c r="I112" i="16"/>
  <c r="I111" i="16" s="1"/>
  <c r="H112" i="16"/>
  <c r="H111" i="16" s="1"/>
  <c r="G112" i="16"/>
  <c r="G111" i="16" s="1"/>
  <c r="F112" i="16"/>
  <c r="F111" i="16" s="1"/>
  <c r="E112" i="16"/>
  <c r="D112" i="16"/>
  <c r="D111" i="16" s="1"/>
  <c r="E111" i="16"/>
  <c r="I108" i="16"/>
  <c r="I107" i="16"/>
  <c r="I106" i="16"/>
  <c r="I105" i="16"/>
  <c r="I104" i="16"/>
  <c r="I103" i="16"/>
  <c r="I102" i="16"/>
  <c r="I101" i="16"/>
  <c r="I100" i="16"/>
  <c r="I99" i="16"/>
  <c r="I98" i="16"/>
  <c r="K97" i="16"/>
  <c r="J97" i="16"/>
  <c r="I96" i="16"/>
  <c r="I95" i="16"/>
  <c r="I94" i="16"/>
  <c r="I93" i="16"/>
  <c r="I92" i="16"/>
  <c r="I91" i="16"/>
  <c r="I90" i="16"/>
  <c r="I89" i="16"/>
  <c r="I88" i="16"/>
  <c r="I87" i="16"/>
  <c r="I86" i="16"/>
  <c r="I85" i="16"/>
  <c r="I84" i="16"/>
  <c r="I83" i="16"/>
  <c r="I82" i="16"/>
  <c r="I81" i="16"/>
  <c r="I80" i="16"/>
  <c r="I79" i="16"/>
  <c r="I78" i="16"/>
  <c r="I77" i="16"/>
  <c r="I76" i="16"/>
  <c r="I75" i="16"/>
  <c r="I74" i="16"/>
  <c r="I73" i="16"/>
  <c r="I72" i="16"/>
  <c r="I71" i="16"/>
  <c r="I70" i="16"/>
  <c r="I69" i="16"/>
  <c r="I68" i="16"/>
  <c r="I67" i="16"/>
  <c r="I66" i="16"/>
  <c r="I65" i="16"/>
  <c r="I64" i="16"/>
  <c r="I63" i="16"/>
  <c r="I62" i="16"/>
  <c r="I61" i="16"/>
  <c r="K60" i="16"/>
  <c r="K58" i="16" s="1"/>
  <c r="K57" i="16" s="1"/>
  <c r="J60" i="16"/>
  <c r="J58" i="16" s="1"/>
  <c r="I59" i="16"/>
  <c r="H58" i="16"/>
  <c r="H57" i="16" s="1"/>
  <c r="G58" i="16"/>
  <c r="G57" i="16" s="1"/>
  <c r="F58" i="16"/>
  <c r="F57" i="16" s="1"/>
  <c r="F52" i="16" s="1"/>
  <c r="E58" i="16"/>
  <c r="E57" i="16"/>
  <c r="D56" i="16"/>
  <c r="D55" i="16" s="1"/>
  <c r="D54" i="16" s="1"/>
  <c r="K55" i="16"/>
  <c r="K54" i="16" s="1"/>
  <c r="J55" i="16"/>
  <c r="J54" i="16" s="1"/>
  <c r="H55" i="16"/>
  <c r="H54" i="16" s="1"/>
  <c r="G55" i="16"/>
  <c r="E55" i="16"/>
  <c r="E54" i="16" s="1"/>
  <c r="G54" i="16"/>
  <c r="F54" i="16"/>
  <c r="L51" i="16"/>
  <c r="I50" i="16"/>
  <c r="I49" i="16" s="1"/>
  <c r="I48" i="16" s="1"/>
  <c r="K49" i="16"/>
  <c r="K48" i="16" s="1"/>
  <c r="J49" i="16"/>
  <c r="J48" i="16" s="1"/>
  <c r="H49" i="16"/>
  <c r="G49" i="16"/>
  <c r="G48" i="16" s="1"/>
  <c r="G43" i="16" s="1"/>
  <c r="G51" i="16" s="1"/>
  <c r="F49" i="16"/>
  <c r="F48" i="16" s="1"/>
  <c r="E49" i="16"/>
  <c r="E48" i="16" s="1"/>
  <c r="D49" i="16"/>
  <c r="H48" i="16"/>
  <c r="D48" i="16"/>
  <c r="I47" i="16"/>
  <c r="I46" i="16" s="1"/>
  <c r="I45" i="16" s="1"/>
  <c r="K46" i="16"/>
  <c r="K45" i="16" s="1"/>
  <c r="J46" i="16"/>
  <c r="J45" i="16" s="1"/>
  <c r="H46" i="16"/>
  <c r="H45" i="16" s="1"/>
  <c r="G46" i="16"/>
  <c r="F46" i="16"/>
  <c r="E46" i="16"/>
  <c r="E45" i="16" s="1"/>
  <c r="D46" i="16"/>
  <c r="D45" i="16" s="1"/>
  <c r="D43" i="16" s="1"/>
  <c r="D51" i="16" s="1"/>
  <c r="G45" i="16"/>
  <c r="F45" i="16"/>
  <c r="L41" i="16"/>
  <c r="I40" i="16"/>
  <c r="I39" i="16"/>
  <c r="I38" i="16"/>
  <c r="I37" i="16"/>
  <c r="K36" i="16"/>
  <c r="J36" i="16"/>
  <c r="J35" i="16" s="1"/>
  <c r="H36" i="16"/>
  <c r="H35" i="16" s="1"/>
  <c r="G36" i="16"/>
  <c r="G35" i="16" s="1"/>
  <c r="F36" i="16"/>
  <c r="F35" i="16" s="1"/>
  <c r="E36" i="16"/>
  <c r="E35" i="16" s="1"/>
  <c r="D36" i="16"/>
  <c r="K35" i="16"/>
  <c r="D35" i="16"/>
  <c r="I34" i="16"/>
  <c r="I33" i="16" s="1"/>
  <c r="K33" i="16"/>
  <c r="J33" i="16"/>
  <c r="G33" i="16"/>
  <c r="F33" i="16"/>
  <c r="E33" i="16"/>
  <c r="D33" i="16"/>
  <c r="I32" i="16"/>
  <c r="I31" i="16"/>
  <c r="I30" i="16"/>
  <c r="I29" i="16"/>
  <c r="K28" i="16"/>
  <c r="J28" i="16"/>
  <c r="H28" i="16"/>
  <c r="G28" i="16"/>
  <c r="F28" i="16"/>
  <c r="E28" i="16"/>
  <c r="E11" i="16" s="1"/>
  <c r="D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K12" i="16"/>
  <c r="J12" i="16"/>
  <c r="H12" i="16"/>
  <c r="H11" i="16" s="1"/>
  <c r="G12" i="16"/>
  <c r="F12" i="16"/>
  <c r="E12" i="16"/>
  <c r="D12" i="16"/>
  <c r="D11" i="16" s="1"/>
  <c r="I10" i="16"/>
  <c r="I9" i="16"/>
  <c r="K8" i="16"/>
  <c r="J8" i="16"/>
  <c r="J7" i="16" s="1"/>
  <c r="H8" i="16"/>
  <c r="G8" i="16"/>
  <c r="G7" i="16" s="1"/>
  <c r="F8" i="16"/>
  <c r="F7" i="16" s="1"/>
  <c r="E8" i="16"/>
  <c r="E7" i="16" s="1"/>
  <c r="D8" i="16"/>
  <c r="K7" i="16"/>
  <c r="H7" i="16"/>
  <c r="D7" i="16"/>
  <c r="I37" i="15"/>
  <c r="I20" i="15"/>
  <c r="L151" i="15"/>
  <c r="I150" i="15"/>
  <c r="I149" i="15"/>
  <c r="I148" i="15"/>
  <c r="I147" i="15"/>
  <c r="I146" i="15"/>
  <c r="I145" i="15"/>
  <c r="I144" i="15"/>
  <c r="I143" i="15"/>
  <c r="I142" i="15"/>
  <c r="I141" i="15"/>
  <c r="I140" i="15"/>
  <c r="I139" i="15"/>
  <c r="I138" i="15"/>
  <c r="I137" i="15"/>
  <c r="I136" i="15"/>
  <c r="I135" i="15"/>
  <c r="I134" i="15"/>
  <c r="K133" i="15"/>
  <c r="J133" i="15"/>
  <c r="I130" i="15"/>
  <c r="I129" i="15"/>
  <c r="I128" i="15"/>
  <c r="K127" i="15"/>
  <c r="K124" i="15" s="1"/>
  <c r="J127" i="15"/>
  <c r="J123" i="15" s="1"/>
  <c r="H124" i="15"/>
  <c r="G124" i="15"/>
  <c r="G123" i="15" s="1"/>
  <c r="F124" i="15"/>
  <c r="F123" i="15" s="1"/>
  <c r="E124" i="15"/>
  <c r="E123" i="15" s="1"/>
  <c r="D124" i="15"/>
  <c r="D123" i="15" s="1"/>
  <c r="K123" i="15"/>
  <c r="I122" i="15"/>
  <c r="I121" i="15" s="1"/>
  <c r="I120" i="15" s="1"/>
  <c r="K121" i="15"/>
  <c r="K120" i="15" s="1"/>
  <c r="K118" i="15" s="1"/>
  <c r="J121" i="15"/>
  <c r="J120" i="15" s="1"/>
  <c r="H121" i="15"/>
  <c r="G121" i="15"/>
  <c r="F121" i="15"/>
  <c r="E121" i="15"/>
  <c r="D121" i="15"/>
  <c r="H120" i="15"/>
  <c r="H118" i="15" s="1"/>
  <c r="G120" i="15"/>
  <c r="F120" i="15"/>
  <c r="E120" i="15"/>
  <c r="D120" i="15"/>
  <c r="I112" i="15"/>
  <c r="L111" i="15"/>
  <c r="K111" i="15"/>
  <c r="K110" i="15" s="1"/>
  <c r="J111" i="15"/>
  <c r="J110" i="15" s="1"/>
  <c r="I111" i="15"/>
  <c r="I110" i="15" s="1"/>
  <c r="H111" i="15"/>
  <c r="G111" i="15"/>
  <c r="G110" i="15" s="1"/>
  <c r="F111" i="15"/>
  <c r="F110" i="15" s="1"/>
  <c r="E111" i="15"/>
  <c r="E110" i="15" s="1"/>
  <c r="D111" i="15"/>
  <c r="D110" i="15" s="1"/>
  <c r="L110" i="15"/>
  <c r="L113" i="15" s="1"/>
  <c r="H110" i="15"/>
  <c r="I108" i="15"/>
  <c r="I107" i="15"/>
  <c r="I106" i="15"/>
  <c r="I105" i="15"/>
  <c r="I104" i="15"/>
  <c r="I103" i="15"/>
  <c r="I102" i="15"/>
  <c r="I101" i="15"/>
  <c r="I100" i="15"/>
  <c r="I99" i="15"/>
  <c r="I98" i="15"/>
  <c r="K97" i="15"/>
  <c r="J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K60" i="15"/>
  <c r="J60" i="15"/>
  <c r="I59" i="15"/>
  <c r="H58" i="15"/>
  <c r="G58" i="15"/>
  <c r="G57" i="15" s="1"/>
  <c r="F58" i="15"/>
  <c r="F57" i="15" s="1"/>
  <c r="E58" i="15"/>
  <c r="E57" i="15" s="1"/>
  <c r="D58" i="15"/>
  <c r="H57" i="15"/>
  <c r="D57" i="15"/>
  <c r="D56" i="15"/>
  <c r="I56" i="15" s="1"/>
  <c r="I55" i="15" s="1"/>
  <c r="I54" i="15" s="1"/>
  <c r="K55" i="15"/>
  <c r="K54" i="15" s="1"/>
  <c r="J55" i="15"/>
  <c r="H55" i="15"/>
  <c r="H54" i="15" s="1"/>
  <c r="G55" i="15"/>
  <c r="G54" i="15" s="1"/>
  <c r="E55" i="15"/>
  <c r="E54" i="15" s="1"/>
  <c r="J54" i="15"/>
  <c r="F54" i="15"/>
  <c r="L51" i="15"/>
  <c r="I50" i="15"/>
  <c r="I49" i="15" s="1"/>
  <c r="I48" i="15" s="1"/>
  <c r="K49" i="15"/>
  <c r="K48" i="15" s="1"/>
  <c r="J49" i="15"/>
  <c r="H49" i="15"/>
  <c r="H48" i="15" s="1"/>
  <c r="G49" i="15"/>
  <c r="G48" i="15" s="1"/>
  <c r="F49" i="15"/>
  <c r="F48" i="15" s="1"/>
  <c r="E49" i="15"/>
  <c r="D49" i="15"/>
  <c r="D48" i="15" s="1"/>
  <c r="J48" i="15"/>
  <c r="E48" i="15"/>
  <c r="I47" i="15"/>
  <c r="I46" i="15" s="1"/>
  <c r="I45" i="15" s="1"/>
  <c r="K46" i="15"/>
  <c r="K45" i="15" s="1"/>
  <c r="J46" i="15"/>
  <c r="J45" i="15" s="1"/>
  <c r="H46" i="15"/>
  <c r="G46" i="15"/>
  <c r="G45" i="15" s="1"/>
  <c r="F46" i="15"/>
  <c r="F45" i="15" s="1"/>
  <c r="E46" i="15"/>
  <c r="E45" i="15" s="1"/>
  <c r="D46" i="15"/>
  <c r="H45" i="15"/>
  <c r="D45" i="15"/>
  <c r="L41" i="15"/>
  <c r="I40" i="15"/>
  <c r="I39" i="15"/>
  <c r="I38" i="15"/>
  <c r="K36" i="15"/>
  <c r="K35" i="15" s="1"/>
  <c r="J36" i="15"/>
  <c r="J35" i="15" s="1"/>
  <c r="H36" i="15"/>
  <c r="H35" i="15" s="1"/>
  <c r="G36" i="15"/>
  <c r="F36" i="15"/>
  <c r="F35" i="15" s="1"/>
  <c r="E36" i="15"/>
  <c r="E35" i="15" s="1"/>
  <c r="D36" i="15"/>
  <c r="D35" i="15" s="1"/>
  <c r="G35" i="15"/>
  <c r="I34" i="15"/>
  <c r="I33" i="15" s="1"/>
  <c r="K33" i="15"/>
  <c r="J33" i="15"/>
  <c r="G33" i="15"/>
  <c r="F33" i="15"/>
  <c r="E33" i="15"/>
  <c r="D33" i="15"/>
  <c r="I32" i="15"/>
  <c r="I31" i="15"/>
  <c r="I30" i="15"/>
  <c r="I29" i="15"/>
  <c r="K28" i="15"/>
  <c r="J28" i="15"/>
  <c r="H28" i="15"/>
  <c r="H11" i="15" s="1"/>
  <c r="G28" i="15"/>
  <c r="F28" i="15"/>
  <c r="E28" i="15"/>
  <c r="D28" i="15"/>
  <c r="I27" i="15"/>
  <c r="I26" i="15"/>
  <c r="I25" i="15"/>
  <c r="I24" i="15"/>
  <c r="I23" i="15"/>
  <c r="I22" i="15"/>
  <c r="I21" i="15"/>
  <c r="I19" i="15"/>
  <c r="I18" i="15"/>
  <c r="I17" i="15"/>
  <c r="I16" i="15"/>
  <c r="I15" i="15"/>
  <c r="I14" i="15"/>
  <c r="I13" i="15"/>
  <c r="K12" i="15"/>
  <c r="J12" i="15"/>
  <c r="H12" i="15"/>
  <c r="G12" i="15"/>
  <c r="G11" i="15" s="1"/>
  <c r="F12" i="15"/>
  <c r="E12" i="15"/>
  <c r="D12" i="15"/>
  <c r="I10" i="15"/>
  <c r="I9" i="15"/>
  <c r="I8" i="15" s="1"/>
  <c r="I7" i="15" s="1"/>
  <c r="K8" i="15"/>
  <c r="K7" i="15" s="1"/>
  <c r="J8" i="15"/>
  <c r="J7" i="15" s="1"/>
  <c r="H8" i="15"/>
  <c r="G8" i="15"/>
  <c r="G7" i="15" s="1"/>
  <c r="F8" i="15"/>
  <c r="F7" i="15" s="1"/>
  <c r="E8" i="15"/>
  <c r="E7" i="15" s="1"/>
  <c r="D8" i="15"/>
  <c r="D7" i="15" s="1"/>
  <c r="H7" i="15"/>
  <c r="K12" i="14"/>
  <c r="L147" i="14"/>
  <c r="I146" i="14"/>
  <c r="I145" i="14"/>
  <c r="I144" i="14"/>
  <c r="I143" i="14"/>
  <c r="I142" i="14"/>
  <c r="I141" i="14"/>
  <c r="I140" i="14"/>
  <c r="I139" i="14"/>
  <c r="I138" i="14"/>
  <c r="I137" i="14"/>
  <c r="I136" i="14"/>
  <c r="I135" i="14"/>
  <c r="I134" i="14"/>
  <c r="I133" i="14"/>
  <c r="I132" i="14"/>
  <c r="I131" i="14"/>
  <c r="I130" i="14"/>
  <c r="K129" i="14"/>
  <c r="J129" i="14"/>
  <c r="I126" i="14"/>
  <c r="I125" i="14"/>
  <c r="I124" i="14"/>
  <c r="K123" i="14"/>
  <c r="J123" i="14"/>
  <c r="H120" i="14"/>
  <c r="G120" i="14"/>
  <c r="G119" i="14" s="1"/>
  <c r="F120" i="14"/>
  <c r="F119" i="14" s="1"/>
  <c r="E120" i="14"/>
  <c r="E119" i="14" s="1"/>
  <c r="D120" i="14"/>
  <c r="D119" i="14" s="1"/>
  <c r="I118" i="14"/>
  <c r="I117" i="14" s="1"/>
  <c r="I116" i="14" s="1"/>
  <c r="K117" i="14"/>
  <c r="K116" i="14" s="1"/>
  <c r="J117" i="14"/>
  <c r="J116" i="14" s="1"/>
  <c r="H117" i="14"/>
  <c r="G117" i="14"/>
  <c r="F117" i="14"/>
  <c r="E117" i="14"/>
  <c r="D117" i="14"/>
  <c r="H116" i="14"/>
  <c r="H147" i="14" s="1"/>
  <c r="G116" i="14"/>
  <c r="F116" i="14"/>
  <c r="E116" i="14"/>
  <c r="D116" i="14"/>
  <c r="I112" i="14"/>
  <c r="L111" i="14"/>
  <c r="L110" i="14" s="1"/>
  <c r="K111" i="14"/>
  <c r="K110" i="14" s="1"/>
  <c r="J111" i="14"/>
  <c r="I111" i="14"/>
  <c r="I110" i="14" s="1"/>
  <c r="H111" i="14"/>
  <c r="H110" i="14" s="1"/>
  <c r="G111" i="14"/>
  <c r="G110" i="14" s="1"/>
  <c r="F111" i="14"/>
  <c r="F110" i="14" s="1"/>
  <c r="E111" i="14"/>
  <c r="E110" i="14" s="1"/>
  <c r="D111" i="14"/>
  <c r="D110" i="14" s="1"/>
  <c r="J110" i="14"/>
  <c r="I108" i="14"/>
  <c r="I107" i="14"/>
  <c r="I106" i="14"/>
  <c r="I105" i="14"/>
  <c r="I104" i="14"/>
  <c r="I103" i="14"/>
  <c r="I102" i="14"/>
  <c r="I101" i="14"/>
  <c r="I100" i="14"/>
  <c r="I99" i="14"/>
  <c r="I98" i="14"/>
  <c r="K97" i="14"/>
  <c r="J97" i="14"/>
  <c r="I96" i="14"/>
  <c r="I95" i="14"/>
  <c r="I94" i="14"/>
  <c r="I93" i="14"/>
  <c r="I92" i="14"/>
  <c r="I91" i="14"/>
  <c r="I90" i="14"/>
  <c r="I89" i="14"/>
  <c r="I88" i="14"/>
  <c r="I87" i="14"/>
  <c r="I86" i="14"/>
  <c r="I85" i="14"/>
  <c r="I84" i="14"/>
  <c r="I83" i="14"/>
  <c r="I82" i="14"/>
  <c r="I81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K60" i="14"/>
  <c r="J60" i="14"/>
  <c r="I59" i="14"/>
  <c r="H58" i="14"/>
  <c r="H57" i="14" s="1"/>
  <c r="G58" i="14"/>
  <c r="G57" i="14" s="1"/>
  <c r="F58" i="14"/>
  <c r="F57" i="14" s="1"/>
  <c r="E58" i="14"/>
  <c r="E57" i="14" s="1"/>
  <c r="D58" i="14"/>
  <c r="D57" i="14" s="1"/>
  <c r="D56" i="14"/>
  <c r="I56" i="14" s="1"/>
  <c r="I55" i="14" s="1"/>
  <c r="I54" i="14" s="1"/>
  <c r="K55" i="14"/>
  <c r="K54" i="14" s="1"/>
  <c r="J55" i="14"/>
  <c r="J54" i="14" s="1"/>
  <c r="H55" i="14"/>
  <c r="H54" i="14" s="1"/>
  <c r="G55" i="14"/>
  <c r="G54" i="14" s="1"/>
  <c r="E55" i="14"/>
  <c r="E54" i="14" s="1"/>
  <c r="F54" i="14"/>
  <c r="L51" i="14"/>
  <c r="I50" i="14"/>
  <c r="I49" i="14" s="1"/>
  <c r="I48" i="14" s="1"/>
  <c r="K49" i="14"/>
  <c r="K48" i="14" s="1"/>
  <c r="J49" i="14"/>
  <c r="J48" i="14" s="1"/>
  <c r="H49" i="14"/>
  <c r="H48" i="14" s="1"/>
  <c r="G49" i="14"/>
  <c r="G48" i="14" s="1"/>
  <c r="F49" i="14"/>
  <c r="E49" i="14"/>
  <c r="E48" i="14" s="1"/>
  <c r="D49" i="14"/>
  <c r="D48" i="14" s="1"/>
  <c r="F48" i="14"/>
  <c r="I47" i="14"/>
  <c r="I46" i="14" s="1"/>
  <c r="I45" i="14" s="1"/>
  <c r="K46" i="14"/>
  <c r="K45" i="14" s="1"/>
  <c r="J46" i="14"/>
  <c r="J45" i="14" s="1"/>
  <c r="H46" i="14"/>
  <c r="H45" i="14" s="1"/>
  <c r="G46" i="14"/>
  <c r="G45" i="14" s="1"/>
  <c r="F46" i="14"/>
  <c r="F45" i="14" s="1"/>
  <c r="E46" i="14"/>
  <c r="E45" i="14" s="1"/>
  <c r="D46" i="14"/>
  <c r="D45" i="14" s="1"/>
  <c r="L41" i="14"/>
  <c r="I40" i="14"/>
  <c r="I39" i="14"/>
  <c r="I38" i="14"/>
  <c r="K36" i="14"/>
  <c r="K35" i="14" s="1"/>
  <c r="J36" i="14"/>
  <c r="J35" i="14" s="1"/>
  <c r="H36" i="14"/>
  <c r="H35" i="14" s="1"/>
  <c r="G36" i="14"/>
  <c r="G35" i="14" s="1"/>
  <c r="F36" i="14"/>
  <c r="F35" i="14" s="1"/>
  <c r="E36" i="14"/>
  <c r="E35" i="14" s="1"/>
  <c r="D36" i="14"/>
  <c r="D35" i="14" s="1"/>
  <c r="I34" i="14"/>
  <c r="I33" i="14" s="1"/>
  <c r="K33" i="14"/>
  <c r="J33" i="14"/>
  <c r="G33" i="14"/>
  <c r="F33" i="14"/>
  <c r="E33" i="14"/>
  <c r="D33" i="14"/>
  <c r="I32" i="14"/>
  <c r="I31" i="14"/>
  <c r="I30" i="14"/>
  <c r="I29" i="14"/>
  <c r="K28" i="14"/>
  <c r="J28" i="14"/>
  <c r="H28" i="14"/>
  <c r="G28" i="14"/>
  <c r="F28" i="14"/>
  <c r="E28" i="14"/>
  <c r="D28" i="14"/>
  <c r="I27" i="14"/>
  <c r="I26" i="14"/>
  <c r="I25" i="14"/>
  <c r="I24" i="14"/>
  <c r="I23" i="14"/>
  <c r="I22" i="14"/>
  <c r="I21" i="14"/>
  <c r="I19" i="14"/>
  <c r="I18" i="14"/>
  <c r="I17" i="14"/>
  <c r="I16" i="14"/>
  <c r="I15" i="14"/>
  <c r="I14" i="14"/>
  <c r="I13" i="14"/>
  <c r="J12" i="14"/>
  <c r="H12" i="14"/>
  <c r="G12" i="14"/>
  <c r="F12" i="14"/>
  <c r="E12" i="14"/>
  <c r="D12" i="14"/>
  <c r="I10" i="14"/>
  <c r="I9" i="14"/>
  <c r="K8" i="14"/>
  <c r="K7" i="14" s="1"/>
  <c r="J8" i="14"/>
  <c r="J7" i="14" s="1"/>
  <c r="H8" i="14"/>
  <c r="H7" i="14" s="1"/>
  <c r="G8" i="14"/>
  <c r="G7" i="14" s="1"/>
  <c r="F8" i="14"/>
  <c r="E8" i="14"/>
  <c r="E7" i="14" s="1"/>
  <c r="D8" i="14"/>
  <c r="D7" i="14" s="1"/>
  <c r="F7" i="14"/>
  <c r="D12" i="13"/>
  <c r="I27" i="13"/>
  <c r="I26" i="13"/>
  <c r="I22" i="13"/>
  <c r="I21" i="13"/>
  <c r="I134" i="17" l="1"/>
  <c r="J125" i="17"/>
  <c r="I97" i="17"/>
  <c r="I60" i="17"/>
  <c r="J114" i="17"/>
  <c r="K52" i="17"/>
  <c r="I36" i="17"/>
  <c r="I35" i="17" s="1"/>
  <c r="I28" i="17"/>
  <c r="I12" i="17"/>
  <c r="J11" i="17"/>
  <c r="J41" i="17" s="1"/>
  <c r="J5" i="17"/>
  <c r="I43" i="17"/>
  <c r="I51" i="17" s="1"/>
  <c r="I58" i="17"/>
  <c r="I57" i="17" s="1"/>
  <c r="I114" i="17" s="1"/>
  <c r="F153" i="17"/>
  <c r="H153" i="17"/>
  <c r="K153" i="17"/>
  <c r="G152" i="17"/>
  <c r="G153" i="17" s="1"/>
  <c r="G119" i="17"/>
  <c r="H114" i="17"/>
  <c r="H52" i="17"/>
  <c r="D119" i="17"/>
  <c r="D152" i="17"/>
  <c r="I125" i="17"/>
  <c r="I124" i="17"/>
  <c r="I152" i="17" s="1"/>
  <c r="E119" i="17"/>
  <c r="E152" i="17"/>
  <c r="E153" i="17" s="1"/>
  <c r="J52" i="17"/>
  <c r="I119" i="17"/>
  <c r="I11" i="17"/>
  <c r="F52" i="17"/>
  <c r="F119" i="17"/>
  <c r="J124" i="17"/>
  <c r="D55" i="17"/>
  <c r="D54" i="17" s="1"/>
  <c r="F114" i="16"/>
  <c r="H5" i="16"/>
  <c r="E52" i="16"/>
  <c r="H43" i="16"/>
  <c r="H51" i="16" s="1"/>
  <c r="G11" i="16"/>
  <c r="E43" i="16"/>
  <c r="E51" i="16" s="1"/>
  <c r="F43" i="16"/>
  <c r="F51" i="16" s="1"/>
  <c r="K43" i="16"/>
  <c r="K51" i="16" s="1"/>
  <c r="I56" i="16"/>
  <c r="I55" i="16" s="1"/>
  <c r="I54" i="16" s="1"/>
  <c r="H52" i="16"/>
  <c r="G5" i="16"/>
  <c r="E41" i="16"/>
  <c r="G41" i="16"/>
  <c r="I8" i="16"/>
  <c r="I7" i="16" s="1"/>
  <c r="F11" i="16"/>
  <c r="F5" i="16" s="1"/>
  <c r="D41" i="16"/>
  <c r="H41" i="16"/>
  <c r="H119" i="16"/>
  <c r="G119" i="16"/>
  <c r="H114" i="16"/>
  <c r="H153" i="16" s="1"/>
  <c r="G152" i="16"/>
  <c r="E5" i="16"/>
  <c r="D5" i="16"/>
  <c r="I28" i="16"/>
  <c r="K11" i="16"/>
  <c r="K5" i="16" s="1"/>
  <c r="E114" i="16"/>
  <c r="I128" i="16"/>
  <c r="I125" i="16" s="1"/>
  <c r="J125" i="16"/>
  <c r="I134" i="16"/>
  <c r="J57" i="16"/>
  <c r="J52" i="16" s="1"/>
  <c r="I60" i="16"/>
  <c r="I43" i="16"/>
  <c r="I51" i="16" s="1"/>
  <c r="J43" i="16"/>
  <c r="J51" i="16" s="1"/>
  <c r="I36" i="16"/>
  <c r="I35" i="16" s="1"/>
  <c r="J11" i="16"/>
  <c r="J5" i="16" s="1"/>
  <c r="I12" i="16"/>
  <c r="K52" i="16"/>
  <c r="I97" i="16"/>
  <c r="I11" i="16"/>
  <c r="I5" i="16" s="1"/>
  <c r="K41" i="16"/>
  <c r="G52" i="16"/>
  <c r="G114" i="16"/>
  <c r="K114" i="16"/>
  <c r="D52" i="16"/>
  <c r="D114" i="16"/>
  <c r="L52" i="16"/>
  <c r="L114" i="16"/>
  <c r="E119" i="16"/>
  <c r="E152" i="16"/>
  <c r="F152" i="16"/>
  <c r="F153" i="16" s="1"/>
  <c r="F119" i="16"/>
  <c r="J124" i="16"/>
  <c r="J152" i="16" s="1"/>
  <c r="D152" i="16"/>
  <c r="D153" i="16" s="1"/>
  <c r="K124" i="16"/>
  <c r="K11" i="15"/>
  <c r="F151" i="15"/>
  <c r="H151" i="15"/>
  <c r="J43" i="15"/>
  <c r="J51" i="15" s="1"/>
  <c r="K43" i="15"/>
  <c r="K51" i="15" s="1"/>
  <c r="K58" i="15"/>
  <c r="K57" i="15" s="1"/>
  <c r="F118" i="15"/>
  <c r="G43" i="15"/>
  <c r="G51" i="15" s="1"/>
  <c r="G5" i="15"/>
  <c r="F11" i="15"/>
  <c r="F5" i="15" s="1"/>
  <c r="I28" i="15"/>
  <c r="F43" i="15"/>
  <c r="F51" i="15" s="1"/>
  <c r="D43" i="15"/>
  <c r="D51" i="15" s="1"/>
  <c r="H43" i="15"/>
  <c r="H51" i="15" s="1"/>
  <c r="H113" i="15"/>
  <c r="K113" i="15"/>
  <c r="E43" i="15"/>
  <c r="E51" i="15" s="1"/>
  <c r="E118" i="15"/>
  <c r="K5" i="15"/>
  <c r="K151" i="15"/>
  <c r="K152" i="15" s="1"/>
  <c r="D11" i="15"/>
  <c r="D5" i="15" s="1"/>
  <c r="I43" i="15"/>
  <c r="I51" i="15" s="1"/>
  <c r="L52" i="15"/>
  <c r="K52" i="15"/>
  <c r="I133" i="15"/>
  <c r="E52" i="15"/>
  <c r="G52" i="15"/>
  <c r="E113" i="15"/>
  <c r="J118" i="15"/>
  <c r="J124" i="15"/>
  <c r="I127" i="15"/>
  <c r="H5" i="15"/>
  <c r="E11" i="15"/>
  <c r="E5" i="15" s="1"/>
  <c r="F41" i="15"/>
  <c r="F52" i="15"/>
  <c r="H52" i="15"/>
  <c r="I97" i="15"/>
  <c r="F113" i="15"/>
  <c r="J151" i="15"/>
  <c r="I60" i="15"/>
  <c r="J58" i="15"/>
  <c r="J57" i="15" s="1"/>
  <c r="J113" i="15" s="1"/>
  <c r="I36" i="15"/>
  <c r="I35" i="15" s="1"/>
  <c r="I12" i="15"/>
  <c r="I11" i="15" s="1"/>
  <c r="J11" i="15"/>
  <c r="J5" i="15" s="1"/>
  <c r="G113" i="15"/>
  <c r="G151" i="15"/>
  <c r="G118" i="15"/>
  <c r="H152" i="15"/>
  <c r="D118" i="15"/>
  <c r="D151" i="15"/>
  <c r="F152" i="15"/>
  <c r="G41" i="15"/>
  <c r="E151" i="15"/>
  <c r="E152" i="15" s="1"/>
  <c r="K41" i="15"/>
  <c r="H41" i="15"/>
  <c r="D55" i="15"/>
  <c r="D54" i="15" s="1"/>
  <c r="D52" i="15" s="1"/>
  <c r="K58" i="14"/>
  <c r="K57" i="14" s="1"/>
  <c r="E11" i="14"/>
  <c r="F147" i="14"/>
  <c r="F114" i="14"/>
  <c r="K43" i="14"/>
  <c r="K51" i="14" s="1"/>
  <c r="K52" i="14"/>
  <c r="E113" i="14"/>
  <c r="H43" i="14"/>
  <c r="H51" i="14" s="1"/>
  <c r="K120" i="14"/>
  <c r="H114" i="14"/>
  <c r="D43" i="14"/>
  <c r="D51" i="14" s="1"/>
  <c r="K11" i="14"/>
  <c r="K5" i="14" s="1"/>
  <c r="I8" i="14"/>
  <c r="I7" i="14" s="1"/>
  <c r="G11" i="14"/>
  <c r="G5" i="14" s="1"/>
  <c r="E52" i="14"/>
  <c r="F11" i="14"/>
  <c r="F5" i="14" s="1"/>
  <c r="I36" i="14"/>
  <c r="I35" i="14" s="1"/>
  <c r="E43" i="14"/>
  <c r="E51" i="14" s="1"/>
  <c r="L113" i="14"/>
  <c r="L52" i="14"/>
  <c r="F43" i="14"/>
  <c r="F51" i="14" s="1"/>
  <c r="J43" i="14"/>
  <c r="J51" i="14" s="1"/>
  <c r="H113" i="14"/>
  <c r="H148" i="14" s="1"/>
  <c r="G114" i="14"/>
  <c r="J11" i="14"/>
  <c r="D11" i="14"/>
  <c r="D41" i="14" s="1"/>
  <c r="H11" i="14"/>
  <c r="H41" i="14" s="1"/>
  <c r="H52" i="14"/>
  <c r="I123" i="14"/>
  <c r="E5" i="14"/>
  <c r="I129" i="14"/>
  <c r="I120" i="14" s="1"/>
  <c r="J120" i="14"/>
  <c r="J58" i="14"/>
  <c r="J57" i="14" s="1"/>
  <c r="J113" i="14" s="1"/>
  <c r="I97" i="14"/>
  <c r="I60" i="14"/>
  <c r="I58" i="14" s="1"/>
  <c r="I57" i="14" s="1"/>
  <c r="I113" i="14" s="1"/>
  <c r="J5" i="14"/>
  <c r="I28" i="14"/>
  <c r="I12" i="14"/>
  <c r="J41" i="14"/>
  <c r="K113" i="14"/>
  <c r="G43" i="14"/>
  <c r="G51" i="14" s="1"/>
  <c r="I43" i="14"/>
  <c r="I51" i="14" s="1"/>
  <c r="G52" i="14"/>
  <c r="D147" i="14"/>
  <c r="D114" i="14"/>
  <c r="G113" i="14"/>
  <c r="E147" i="14"/>
  <c r="E148" i="14" s="1"/>
  <c r="E114" i="14"/>
  <c r="J52" i="14"/>
  <c r="F113" i="14"/>
  <c r="F148" i="14" s="1"/>
  <c r="F52" i="14"/>
  <c r="E41" i="14"/>
  <c r="D55" i="14"/>
  <c r="D54" i="14" s="1"/>
  <c r="D52" i="14" s="1"/>
  <c r="J119" i="14"/>
  <c r="G147" i="14"/>
  <c r="G148" i="14" s="1"/>
  <c r="K119" i="14"/>
  <c r="L152" i="13"/>
  <c r="I151" i="13"/>
  <c r="I150" i="13"/>
  <c r="I149" i="13"/>
  <c r="I148" i="13"/>
  <c r="I147" i="13"/>
  <c r="I146" i="13"/>
  <c r="I145" i="13"/>
  <c r="I144" i="13"/>
  <c r="I143" i="13"/>
  <c r="I142" i="13"/>
  <c r="I141" i="13"/>
  <c r="I140" i="13"/>
  <c r="I139" i="13"/>
  <c r="I138" i="13"/>
  <c r="I137" i="13"/>
  <c r="I136" i="13"/>
  <c r="I135" i="13"/>
  <c r="K134" i="13"/>
  <c r="J134" i="13"/>
  <c r="I131" i="13"/>
  <c r="I130" i="13"/>
  <c r="I129" i="13"/>
  <c r="K128" i="13"/>
  <c r="J128" i="13"/>
  <c r="H125" i="13"/>
  <c r="G125" i="13"/>
  <c r="G124" i="13" s="1"/>
  <c r="F125" i="13"/>
  <c r="F124" i="13" s="1"/>
  <c r="E125" i="13"/>
  <c r="E124" i="13" s="1"/>
  <c r="D125" i="13"/>
  <c r="D124" i="13" s="1"/>
  <c r="I123" i="13"/>
  <c r="I122" i="13" s="1"/>
  <c r="I121" i="13" s="1"/>
  <c r="K122" i="13"/>
  <c r="K121" i="13" s="1"/>
  <c r="J122" i="13"/>
  <c r="J121" i="13" s="1"/>
  <c r="H122" i="13"/>
  <c r="G122" i="13"/>
  <c r="F122" i="13"/>
  <c r="E122" i="13"/>
  <c r="D122" i="13"/>
  <c r="H121" i="13"/>
  <c r="H152" i="13" s="1"/>
  <c r="G121" i="13"/>
  <c r="F121" i="13"/>
  <c r="E121" i="13"/>
  <c r="D121" i="13"/>
  <c r="I112" i="13"/>
  <c r="I111" i="13" s="1"/>
  <c r="I110" i="13" s="1"/>
  <c r="L111" i="13"/>
  <c r="K111" i="13"/>
  <c r="K110" i="13" s="1"/>
  <c r="J111" i="13"/>
  <c r="J110" i="13" s="1"/>
  <c r="H111" i="13"/>
  <c r="H110" i="13" s="1"/>
  <c r="G111" i="13"/>
  <c r="G110" i="13" s="1"/>
  <c r="F111" i="13"/>
  <c r="F110" i="13" s="1"/>
  <c r="E111" i="13"/>
  <c r="E110" i="13" s="1"/>
  <c r="D111" i="13"/>
  <c r="D110" i="13" s="1"/>
  <c r="L110" i="13"/>
  <c r="L113" i="13" s="1"/>
  <c r="I108" i="13"/>
  <c r="I107" i="13"/>
  <c r="I106" i="13"/>
  <c r="I105" i="13"/>
  <c r="I104" i="13"/>
  <c r="I103" i="13"/>
  <c r="I102" i="13"/>
  <c r="I101" i="13"/>
  <c r="I100" i="13"/>
  <c r="I99" i="13"/>
  <c r="I98" i="13"/>
  <c r="K97" i="13"/>
  <c r="J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K60" i="13"/>
  <c r="J60" i="13"/>
  <c r="I59" i="13"/>
  <c r="H58" i="13"/>
  <c r="H57" i="13" s="1"/>
  <c r="G58" i="13"/>
  <c r="G57" i="13" s="1"/>
  <c r="F58" i="13"/>
  <c r="F57" i="13" s="1"/>
  <c r="E58" i="13"/>
  <c r="E57" i="13" s="1"/>
  <c r="D58" i="13"/>
  <c r="D57" i="13" s="1"/>
  <c r="D56" i="13"/>
  <c r="I56" i="13" s="1"/>
  <c r="I55" i="13" s="1"/>
  <c r="I54" i="13" s="1"/>
  <c r="K55" i="13"/>
  <c r="K54" i="13" s="1"/>
  <c r="J55" i="13"/>
  <c r="J54" i="13" s="1"/>
  <c r="H55" i="13"/>
  <c r="H54" i="13" s="1"/>
  <c r="G55" i="13"/>
  <c r="G54" i="13" s="1"/>
  <c r="E55" i="13"/>
  <c r="E54" i="13" s="1"/>
  <c r="F54" i="13"/>
  <c r="L51" i="13"/>
  <c r="I50" i="13"/>
  <c r="I49" i="13" s="1"/>
  <c r="I48" i="13" s="1"/>
  <c r="K49" i="13"/>
  <c r="K48" i="13" s="1"/>
  <c r="J49" i="13"/>
  <c r="J48" i="13" s="1"/>
  <c r="H49" i="13"/>
  <c r="H48" i="13" s="1"/>
  <c r="G49" i="13"/>
  <c r="G48" i="13" s="1"/>
  <c r="F49" i="13"/>
  <c r="F48" i="13" s="1"/>
  <c r="E49" i="13"/>
  <c r="E48" i="13" s="1"/>
  <c r="D49" i="13"/>
  <c r="D48" i="13" s="1"/>
  <c r="I47" i="13"/>
  <c r="I46" i="13" s="1"/>
  <c r="I45" i="13" s="1"/>
  <c r="K46" i="13"/>
  <c r="K45" i="13" s="1"/>
  <c r="J46" i="13"/>
  <c r="J45" i="13" s="1"/>
  <c r="H46" i="13"/>
  <c r="H45" i="13" s="1"/>
  <c r="G46" i="13"/>
  <c r="F46" i="13"/>
  <c r="E46" i="13"/>
  <c r="E45" i="13" s="1"/>
  <c r="D46" i="13"/>
  <c r="D45" i="13" s="1"/>
  <c r="G45" i="13"/>
  <c r="G43" i="13" s="1"/>
  <c r="G51" i="13" s="1"/>
  <c r="F45" i="13"/>
  <c r="L41" i="13"/>
  <c r="I40" i="13"/>
  <c r="I39" i="13"/>
  <c r="I38" i="13"/>
  <c r="K36" i="13"/>
  <c r="K35" i="13" s="1"/>
  <c r="J36" i="13"/>
  <c r="J35" i="13" s="1"/>
  <c r="H36" i="13"/>
  <c r="H35" i="13" s="1"/>
  <c r="G36" i="13"/>
  <c r="G35" i="13" s="1"/>
  <c r="F36" i="13"/>
  <c r="F35" i="13" s="1"/>
  <c r="E36" i="13"/>
  <c r="E35" i="13" s="1"/>
  <c r="D36" i="13"/>
  <c r="D35" i="13" s="1"/>
  <c r="I34" i="13"/>
  <c r="I33" i="13" s="1"/>
  <c r="K33" i="13"/>
  <c r="J33" i="13"/>
  <c r="G33" i="13"/>
  <c r="F33" i="13"/>
  <c r="E33" i="13"/>
  <c r="D33" i="13"/>
  <c r="I32" i="13"/>
  <c r="I31" i="13"/>
  <c r="I30" i="13"/>
  <c r="I29" i="13"/>
  <c r="K28" i="13"/>
  <c r="J28" i="13"/>
  <c r="H28" i="13"/>
  <c r="G28" i="13"/>
  <c r="F28" i="13"/>
  <c r="E28" i="13"/>
  <c r="D28" i="13"/>
  <c r="I19" i="13"/>
  <c r="I25" i="13"/>
  <c r="I24" i="13"/>
  <c r="I18" i="13"/>
  <c r="I23" i="13"/>
  <c r="I17" i="13"/>
  <c r="I16" i="13"/>
  <c r="I15" i="13"/>
  <c r="I14" i="13"/>
  <c r="I13" i="13"/>
  <c r="J12" i="13"/>
  <c r="H12" i="13"/>
  <c r="G12" i="13"/>
  <c r="F12" i="13"/>
  <c r="E12" i="13"/>
  <c r="I10" i="13"/>
  <c r="I9" i="13"/>
  <c r="K8" i="13"/>
  <c r="K7" i="13" s="1"/>
  <c r="J8" i="13"/>
  <c r="J7" i="13" s="1"/>
  <c r="H8" i="13"/>
  <c r="H7" i="13" s="1"/>
  <c r="G8" i="13"/>
  <c r="G7" i="13" s="1"/>
  <c r="F8" i="13"/>
  <c r="F7" i="13" s="1"/>
  <c r="E8" i="13"/>
  <c r="E7" i="13" s="1"/>
  <c r="D8" i="13"/>
  <c r="D7" i="13" s="1"/>
  <c r="N51" i="12"/>
  <c r="L51" i="12"/>
  <c r="N48" i="12"/>
  <c r="L48" i="12"/>
  <c r="E12" i="12"/>
  <c r="F12" i="12"/>
  <c r="G12" i="12"/>
  <c r="H12" i="12"/>
  <c r="D12" i="12"/>
  <c r="I27" i="12"/>
  <c r="J27" i="12" s="1"/>
  <c r="N27" i="12"/>
  <c r="L27" i="12"/>
  <c r="I153" i="17" l="1"/>
  <c r="I52" i="17"/>
  <c r="I5" i="17"/>
  <c r="I41" i="17"/>
  <c r="D114" i="17"/>
  <c r="D153" i="17" s="1"/>
  <c r="D154" i="17" s="1"/>
  <c r="D52" i="17"/>
  <c r="J152" i="17"/>
  <c r="J153" i="17" s="1"/>
  <c r="J119" i="17"/>
  <c r="E153" i="16"/>
  <c r="I124" i="16"/>
  <c r="I152" i="16" s="1"/>
  <c r="G153" i="16"/>
  <c r="J114" i="16"/>
  <c r="J41" i="16"/>
  <c r="F41" i="16"/>
  <c r="I58" i="16"/>
  <c r="I57" i="16" s="1"/>
  <c r="I52" i="16" s="1"/>
  <c r="I41" i="16"/>
  <c r="K152" i="16"/>
  <c r="K153" i="16" s="1"/>
  <c r="K119" i="16"/>
  <c r="J119" i="16"/>
  <c r="I119" i="16"/>
  <c r="I5" i="15"/>
  <c r="J152" i="15"/>
  <c r="I58" i="15"/>
  <c r="I57" i="15" s="1"/>
  <c r="I113" i="15" s="1"/>
  <c r="I123" i="15"/>
  <c r="I151" i="15" s="1"/>
  <c r="I152" i="15" s="1"/>
  <c r="I124" i="15"/>
  <c r="J41" i="15"/>
  <c r="I41" i="15"/>
  <c r="E41" i="15"/>
  <c r="D41" i="15"/>
  <c r="J52" i="15"/>
  <c r="I52" i="15"/>
  <c r="J154" i="15"/>
  <c r="D113" i="15"/>
  <c r="D152" i="15" s="1"/>
  <c r="J153" i="15" s="1"/>
  <c r="G152" i="15"/>
  <c r="D5" i="14"/>
  <c r="F41" i="14"/>
  <c r="G41" i="14"/>
  <c r="K41" i="14"/>
  <c r="I119" i="14"/>
  <c r="I147" i="14" s="1"/>
  <c r="I148" i="14" s="1"/>
  <c r="H5" i="14"/>
  <c r="I52" i="14"/>
  <c r="I11" i="14"/>
  <c r="I41" i="14" s="1"/>
  <c r="K114" i="14"/>
  <c r="K147" i="14"/>
  <c r="K148" i="14" s="1"/>
  <c r="I114" i="14"/>
  <c r="D113" i="14"/>
  <c r="D148" i="14" s="1"/>
  <c r="J147" i="14"/>
  <c r="J148" i="14" s="1"/>
  <c r="J150" i="14" s="1"/>
  <c r="J114" i="14"/>
  <c r="E43" i="13"/>
  <c r="E51" i="13" s="1"/>
  <c r="K125" i="13"/>
  <c r="J124" i="13"/>
  <c r="J152" i="13" s="1"/>
  <c r="I128" i="13"/>
  <c r="I134" i="13"/>
  <c r="J58" i="13"/>
  <c r="J57" i="13" s="1"/>
  <c r="J52" i="13" s="1"/>
  <c r="K43" i="13"/>
  <c r="K51" i="13" s="1"/>
  <c r="G11" i="13"/>
  <c r="G41" i="13" s="1"/>
  <c r="D43" i="13"/>
  <c r="D51" i="13" s="1"/>
  <c r="H43" i="13"/>
  <c r="H51" i="13" s="1"/>
  <c r="E52" i="13"/>
  <c r="K58" i="13"/>
  <c r="K57" i="13" s="1"/>
  <c r="K113" i="13" s="1"/>
  <c r="H119" i="13"/>
  <c r="F43" i="13"/>
  <c r="F51" i="13" s="1"/>
  <c r="J43" i="13"/>
  <c r="J51" i="13" s="1"/>
  <c r="G119" i="13"/>
  <c r="F52" i="13"/>
  <c r="J11" i="13"/>
  <c r="J41" i="13" s="1"/>
  <c r="E119" i="13"/>
  <c r="J125" i="13"/>
  <c r="F11" i="13"/>
  <c r="F5" i="13" s="1"/>
  <c r="I28" i="13"/>
  <c r="D11" i="13"/>
  <c r="D5" i="13" s="1"/>
  <c r="H11" i="13"/>
  <c r="H41" i="13" s="1"/>
  <c r="E11" i="13"/>
  <c r="E5" i="13" s="1"/>
  <c r="I36" i="13"/>
  <c r="I35" i="13" s="1"/>
  <c r="F113" i="13"/>
  <c r="G152" i="13"/>
  <c r="I43" i="13"/>
  <c r="I51" i="13" s="1"/>
  <c r="H52" i="13"/>
  <c r="I97" i="13"/>
  <c r="E113" i="13"/>
  <c r="G113" i="13"/>
  <c r="L52" i="13"/>
  <c r="I60" i="13"/>
  <c r="I58" i="13" s="1"/>
  <c r="I57" i="13" s="1"/>
  <c r="I12" i="13"/>
  <c r="I8" i="13"/>
  <c r="I7" i="13" s="1"/>
  <c r="F119" i="13"/>
  <c r="F152" i="13"/>
  <c r="F153" i="13" s="1"/>
  <c r="G52" i="13"/>
  <c r="H113" i="13"/>
  <c r="H153" i="13" s="1"/>
  <c r="D119" i="13"/>
  <c r="D152" i="13"/>
  <c r="K12" i="13"/>
  <c r="K11" i="13" s="1"/>
  <c r="K5" i="13" s="1"/>
  <c r="K124" i="13"/>
  <c r="E152" i="13"/>
  <c r="D55" i="13"/>
  <c r="D54" i="13" s="1"/>
  <c r="D52" i="13" s="1"/>
  <c r="N40" i="12"/>
  <c r="L40" i="12"/>
  <c r="N39" i="12"/>
  <c r="L39" i="12"/>
  <c r="N38" i="12"/>
  <c r="L38" i="12"/>
  <c r="N37" i="12"/>
  <c r="L37" i="12"/>
  <c r="I37" i="12"/>
  <c r="J37" i="12" s="1"/>
  <c r="N34" i="12"/>
  <c r="L34" i="12"/>
  <c r="N32" i="12"/>
  <c r="L32" i="12"/>
  <c r="N31" i="12"/>
  <c r="L31" i="12"/>
  <c r="N30" i="12"/>
  <c r="L30" i="12"/>
  <c r="N29" i="12"/>
  <c r="L29" i="12"/>
  <c r="L26" i="12"/>
  <c r="N25" i="12"/>
  <c r="L25" i="12"/>
  <c r="N24" i="12"/>
  <c r="L24" i="12"/>
  <c r="I24" i="12"/>
  <c r="J24" i="12" s="1"/>
  <c r="I23" i="12"/>
  <c r="J23" i="12" s="1"/>
  <c r="N23" i="12"/>
  <c r="L23" i="12"/>
  <c r="N22" i="12"/>
  <c r="L22" i="12"/>
  <c r="N21" i="12"/>
  <c r="L21" i="12"/>
  <c r="N20" i="12"/>
  <c r="L20" i="12"/>
  <c r="N19" i="12"/>
  <c r="L19" i="12"/>
  <c r="N18" i="12"/>
  <c r="L18" i="12"/>
  <c r="N17" i="12"/>
  <c r="L17" i="12"/>
  <c r="N16" i="12"/>
  <c r="L16" i="12"/>
  <c r="N15" i="12"/>
  <c r="L15" i="12"/>
  <c r="N14" i="12"/>
  <c r="L14" i="12"/>
  <c r="N13" i="12"/>
  <c r="L13" i="12"/>
  <c r="N10" i="12"/>
  <c r="L10" i="12"/>
  <c r="N9" i="12"/>
  <c r="L9" i="12"/>
  <c r="O149" i="12"/>
  <c r="I148" i="12"/>
  <c r="I147" i="12"/>
  <c r="I146" i="12"/>
  <c r="I145" i="12"/>
  <c r="I144" i="12"/>
  <c r="I143" i="12"/>
  <c r="I142" i="12"/>
  <c r="I141" i="12"/>
  <c r="I140" i="12"/>
  <c r="I139" i="12"/>
  <c r="I138" i="12"/>
  <c r="I137" i="12"/>
  <c r="I136" i="12"/>
  <c r="I135" i="12"/>
  <c r="I134" i="12"/>
  <c r="I133" i="12"/>
  <c r="I132" i="12"/>
  <c r="M131" i="12"/>
  <c r="K131" i="12"/>
  <c r="I128" i="12"/>
  <c r="I127" i="12"/>
  <c r="I126" i="12"/>
  <c r="M125" i="12"/>
  <c r="K125" i="12"/>
  <c r="H122" i="12"/>
  <c r="G122" i="12"/>
  <c r="G121" i="12" s="1"/>
  <c r="F122" i="12"/>
  <c r="F121" i="12" s="1"/>
  <c r="E122" i="12"/>
  <c r="E121" i="12" s="1"/>
  <c r="D122" i="12"/>
  <c r="D121" i="12" s="1"/>
  <c r="I120" i="12"/>
  <c r="I119" i="12" s="1"/>
  <c r="I118" i="12" s="1"/>
  <c r="M119" i="12"/>
  <c r="M118" i="12" s="1"/>
  <c r="K119" i="12"/>
  <c r="K118" i="12" s="1"/>
  <c r="H119" i="12"/>
  <c r="G119" i="12"/>
  <c r="F119" i="12"/>
  <c r="E119" i="12"/>
  <c r="D119" i="12"/>
  <c r="H118" i="12"/>
  <c r="H149" i="12" s="1"/>
  <c r="G118" i="12"/>
  <c r="F118" i="12"/>
  <c r="E118" i="12"/>
  <c r="D118" i="12"/>
  <c r="I113" i="12"/>
  <c r="I112" i="12" s="1"/>
  <c r="I111" i="12" s="1"/>
  <c r="O112" i="12"/>
  <c r="M112" i="12"/>
  <c r="M111" i="12" s="1"/>
  <c r="K112" i="12"/>
  <c r="K111" i="12" s="1"/>
  <c r="H112" i="12"/>
  <c r="H111" i="12" s="1"/>
  <c r="G112" i="12"/>
  <c r="G111" i="12" s="1"/>
  <c r="F112" i="12"/>
  <c r="F111" i="12" s="1"/>
  <c r="E112" i="12"/>
  <c r="E111" i="12" s="1"/>
  <c r="D112" i="12"/>
  <c r="D111" i="12" s="1"/>
  <c r="O111" i="12"/>
  <c r="O114" i="12" s="1"/>
  <c r="I109" i="12"/>
  <c r="I108" i="12"/>
  <c r="I107" i="12"/>
  <c r="I106" i="12"/>
  <c r="I105" i="12"/>
  <c r="I104" i="12"/>
  <c r="I103" i="12"/>
  <c r="I102" i="12"/>
  <c r="I101" i="12"/>
  <c r="I100" i="12"/>
  <c r="I99" i="12"/>
  <c r="M98" i="12"/>
  <c r="K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M61" i="12"/>
  <c r="K61" i="12"/>
  <c r="I60" i="12"/>
  <c r="H59" i="12"/>
  <c r="H58" i="12" s="1"/>
  <c r="G59" i="12"/>
  <c r="G58" i="12" s="1"/>
  <c r="F59" i="12"/>
  <c r="F58" i="12" s="1"/>
  <c r="E59" i="12"/>
  <c r="E58" i="12" s="1"/>
  <c r="D59" i="12"/>
  <c r="D58" i="12" s="1"/>
  <c r="D57" i="12"/>
  <c r="I57" i="12" s="1"/>
  <c r="I56" i="12" s="1"/>
  <c r="I55" i="12" s="1"/>
  <c r="M56" i="12"/>
  <c r="M55" i="12" s="1"/>
  <c r="K56" i="12"/>
  <c r="K55" i="12" s="1"/>
  <c r="H56" i="12"/>
  <c r="H55" i="12" s="1"/>
  <c r="G56" i="12"/>
  <c r="G55" i="12" s="1"/>
  <c r="E56" i="12"/>
  <c r="E55" i="12" s="1"/>
  <c r="F55" i="12"/>
  <c r="O52" i="12"/>
  <c r="I51" i="12"/>
  <c r="M50" i="12"/>
  <c r="M49" i="12" s="1"/>
  <c r="K50" i="12"/>
  <c r="K49" i="12" s="1"/>
  <c r="H50" i="12"/>
  <c r="H49" i="12" s="1"/>
  <c r="G50" i="12"/>
  <c r="G49" i="12" s="1"/>
  <c r="F50" i="12"/>
  <c r="F49" i="12" s="1"/>
  <c r="E50" i="12"/>
  <c r="E49" i="12" s="1"/>
  <c r="D50" i="12"/>
  <c r="D49" i="12" s="1"/>
  <c r="I48" i="12"/>
  <c r="M47" i="12"/>
  <c r="M46" i="12" s="1"/>
  <c r="K47" i="12"/>
  <c r="K46" i="12" s="1"/>
  <c r="H47" i="12"/>
  <c r="H46" i="12" s="1"/>
  <c r="G47" i="12"/>
  <c r="G46" i="12" s="1"/>
  <c r="F47" i="12"/>
  <c r="F46" i="12" s="1"/>
  <c r="E47" i="12"/>
  <c r="E46" i="12" s="1"/>
  <c r="D47" i="12"/>
  <c r="D46" i="12" s="1"/>
  <c r="O41" i="12"/>
  <c r="I40" i="12"/>
  <c r="J40" i="12" s="1"/>
  <c r="I39" i="12"/>
  <c r="J39" i="12" s="1"/>
  <c r="I38" i="12"/>
  <c r="J38" i="12" s="1"/>
  <c r="M36" i="12"/>
  <c r="M35" i="12" s="1"/>
  <c r="K36" i="12"/>
  <c r="K35" i="12" s="1"/>
  <c r="H36" i="12"/>
  <c r="H35" i="12" s="1"/>
  <c r="G36" i="12"/>
  <c r="G35" i="12" s="1"/>
  <c r="F36" i="12"/>
  <c r="F35" i="12" s="1"/>
  <c r="E36" i="12"/>
  <c r="E35" i="12" s="1"/>
  <c r="D36" i="12"/>
  <c r="D35" i="12" s="1"/>
  <c r="I34" i="12"/>
  <c r="I33" i="12" s="1"/>
  <c r="M33" i="12"/>
  <c r="K33" i="12"/>
  <c r="G33" i="12"/>
  <c r="F33" i="12"/>
  <c r="E33" i="12"/>
  <c r="D33" i="12"/>
  <c r="I32" i="12"/>
  <c r="J32" i="12" s="1"/>
  <c r="I31" i="12"/>
  <c r="J31" i="12" s="1"/>
  <c r="I30" i="12"/>
  <c r="J30" i="12" s="1"/>
  <c r="I29" i="12"/>
  <c r="J29" i="12" s="1"/>
  <c r="M28" i="12"/>
  <c r="K28" i="12"/>
  <c r="H28" i="12"/>
  <c r="G28" i="12"/>
  <c r="F28" i="12"/>
  <c r="E28" i="12"/>
  <c r="D28" i="12"/>
  <c r="M26" i="12"/>
  <c r="I26" i="12" s="1"/>
  <c r="J26" i="12" s="1"/>
  <c r="I25" i="12"/>
  <c r="J25" i="12" s="1"/>
  <c r="I22" i="12"/>
  <c r="J22" i="12" s="1"/>
  <c r="I21" i="12"/>
  <c r="J21" i="12" s="1"/>
  <c r="I20" i="12"/>
  <c r="J20" i="12" s="1"/>
  <c r="I19" i="12"/>
  <c r="J19" i="12" s="1"/>
  <c r="I18" i="12"/>
  <c r="J18" i="12" s="1"/>
  <c r="I17" i="12"/>
  <c r="J17" i="12" s="1"/>
  <c r="I16" i="12"/>
  <c r="J16" i="12" s="1"/>
  <c r="I15" i="12"/>
  <c r="J15" i="12" s="1"/>
  <c r="I14" i="12"/>
  <c r="J14" i="12" s="1"/>
  <c r="I13" i="12"/>
  <c r="K12" i="12"/>
  <c r="I10" i="12"/>
  <c r="J10" i="12" s="1"/>
  <c r="I9" i="12"/>
  <c r="J9" i="12" s="1"/>
  <c r="M8" i="12"/>
  <c r="M7" i="12" s="1"/>
  <c r="K8" i="12"/>
  <c r="K7" i="12" s="1"/>
  <c r="H8" i="12"/>
  <c r="H7" i="12" s="1"/>
  <c r="G8" i="12"/>
  <c r="G7" i="12" s="1"/>
  <c r="F8" i="12"/>
  <c r="F7" i="12" s="1"/>
  <c r="E8" i="12"/>
  <c r="E7" i="12" s="1"/>
  <c r="D8" i="12"/>
  <c r="D7" i="12" s="1"/>
  <c r="L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35" i="11"/>
  <c r="I134" i="11"/>
  <c r="I133" i="11"/>
  <c r="I132" i="11"/>
  <c r="K131" i="11"/>
  <c r="J131" i="11"/>
  <c r="I128" i="11"/>
  <c r="I127" i="11"/>
  <c r="I126" i="11"/>
  <c r="I125" i="11" s="1"/>
  <c r="K125" i="11"/>
  <c r="J125" i="11"/>
  <c r="J122" i="11"/>
  <c r="H122" i="11"/>
  <c r="G122" i="11"/>
  <c r="G121" i="11" s="1"/>
  <c r="F122" i="11"/>
  <c r="F121" i="11" s="1"/>
  <c r="E122" i="11"/>
  <c r="E121" i="11" s="1"/>
  <c r="E149" i="11" s="1"/>
  <c r="D122" i="11"/>
  <c r="D121" i="11" s="1"/>
  <c r="I120" i="11"/>
  <c r="I119" i="11" s="1"/>
  <c r="I118" i="11" s="1"/>
  <c r="K119" i="11"/>
  <c r="K118" i="11" s="1"/>
  <c r="J119" i="11"/>
  <c r="J118" i="11" s="1"/>
  <c r="H119" i="11"/>
  <c r="G119" i="11"/>
  <c r="F119" i="11"/>
  <c r="E119" i="11"/>
  <c r="D119" i="11"/>
  <c r="H118" i="11"/>
  <c r="H149" i="11" s="1"/>
  <c r="G118" i="11"/>
  <c r="F118" i="11"/>
  <c r="E118" i="11"/>
  <c r="D118" i="11"/>
  <c r="I113" i="11"/>
  <c r="I112" i="11" s="1"/>
  <c r="I111" i="11" s="1"/>
  <c r="L112" i="11"/>
  <c r="K112" i="11"/>
  <c r="K111" i="11" s="1"/>
  <c r="J112" i="11"/>
  <c r="H112" i="11"/>
  <c r="H111" i="11" s="1"/>
  <c r="G112" i="11"/>
  <c r="G111" i="11" s="1"/>
  <c r="F112" i="11"/>
  <c r="F111" i="11" s="1"/>
  <c r="E112" i="11"/>
  <c r="E111" i="11" s="1"/>
  <c r="D112" i="11"/>
  <c r="L111" i="11"/>
  <c r="L114" i="11" s="1"/>
  <c r="J111" i="11"/>
  <c r="D111" i="11"/>
  <c r="I109" i="11"/>
  <c r="I108" i="11"/>
  <c r="I107" i="11"/>
  <c r="I106" i="11"/>
  <c r="I105" i="11"/>
  <c r="I104" i="11"/>
  <c r="I103" i="11"/>
  <c r="I102" i="11"/>
  <c r="I101" i="11"/>
  <c r="I98" i="11" s="1"/>
  <c r="I100" i="11"/>
  <c r="I99" i="11"/>
  <c r="K98" i="11"/>
  <c r="K59" i="11" s="1"/>
  <c r="K58" i="11" s="1"/>
  <c r="J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K61" i="11"/>
  <c r="J61" i="11"/>
  <c r="I60" i="11"/>
  <c r="H59" i="11"/>
  <c r="H58" i="11" s="1"/>
  <c r="G59" i="11"/>
  <c r="G58" i="11" s="1"/>
  <c r="F59" i="11"/>
  <c r="F58" i="11" s="1"/>
  <c r="E59" i="11"/>
  <c r="E58" i="11" s="1"/>
  <c r="D59" i="11"/>
  <c r="D58" i="11" s="1"/>
  <c r="D57" i="11"/>
  <c r="I57" i="11" s="1"/>
  <c r="I56" i="11" s="1"/>
  <c r="I55" i="11" s="1"/>
  <c r="K56" i="11"/>
  <c r="J56" i="11"/>
  <c r="J55" i="11" s="1"/>
  <c r="H56" i="11"/>
  <c r="H55" i="11" s="1"/>
  <c r="G56" i="11"/>
  <c r="G55" i="11" s="1"/>
  <c r="E56" i="11"/>
  <c r="K55" i="11"/>
  <c r="F55" i="11"/>
  <c r="F53" i="11" s="1"/>
  <c r="E55" i="11"/>
  <c r="L52" i="11"/>
  <c r="I51" i="11"/>
  <c r="I50" i="11" s="1"/>
  <c r="I49" i="11" s="1"/>
  <c r="K50" i="11"/>
  <c r="K49" i="11" s="1"/>
  <c r="J50" i="11"/>
  <c r="H50" i="11"/>
  <c r="H49" i="11" s="1"/>
  <c r="G50" i="11"/>
  <c r="F50" i="11"/>
  <c r="F49" i="11" s="1"/>
  <c r="E50" i="11"/>
  <c r="D50" i="11"/>
  <c r="D49" i="11" s="1"/>
  <c r="J49" i="11"/>
  <c r="G49" i="11"/>
  <c r="E49" i="11"/>
  <c r="I48" i="11"/>
  <c r="I47" i="11" s="1"/>
  <c r="I46" i="11" s="1"/>
  <c r="K47" i="11"/>
  <c r="K46" i="11" s="1"/>
  <c r="J47" i="11"/>
  <c r="J46" i="11" s="1"/>
  <c r="H47" i="11"/>
  <c r="G47" i="11"/>
  <c r="G46" i="11" s="1"/>
  <c r="G44" i="11" s="1"/>
  <c r="G52" i="11" s="1"/>
  <c r="F47" i="11"/>
  <c r="F46" i="11" s="1"/>
  <c r="E47" i="11"/>
  <c r="E46" i="11" s="1"/>
  <c r="D47" i="11"/>
  <c r="H46" i="11"/>
  <c r="D46" i="11"/>
  <c r="L40" i="11"/>
  <c r="I39" i="11"/>
  <c r="I38" i="11"/>
  <c r="I37" i="11"/>
  <c r="K35" i="11"/>
  <c r="K34" i="11" s="1"/>
  <c r="J35" i="11"/>
  <c r="J34" i="11" s="1"/>
  <c r="I35" i="11"/>
  <c r="I34" i="11" s="1"/>
  <c r="H35" i="11"/>
  <c r="G35" i="11"/>
  <c r="G34" i="11" s="1"/>
  <c r="F35" i="11"/>
  <c r="F34" i="11" s="1"/>
  <c r="E35" i="11"/>
  <c r="E34" i="11" s="1"/>
  <c r="D35" i="11"/>
  <c r="H34" i="11"/>
  <c r="D34" i="11"/>
  <c r="I33" i="11"/>
  <c r="I32" i="11" s="1"/>
  <c r="K32" i="11"/>
  <c r="J32" i="11"/>
  <c r="G32" i="11"/>
  <c r="F32" i="11"/>
  <c r="E32" i="11"/>
  <c r="D32" i="11"/>
  <c r="I31" i="11"/>
  <c r="I30" i="11"/>
  <c r="I29" i="11"/>
  <c r="I28" i="11"/>
  <c r="K27" i="11"/>
  <c r="J27" i="11"/>
  <c r="H27" i="11"/>
  <c r="G27" i="11"/>
  <c r="F27" i="11"/>
  <c r="E27" i="11"/>
  <c r="D27" i="11"/>
  <c r="K26" i="11"/>
  <c r="I26" i="11" s="1"/>
  <c r="I25" i="11"/>
  <c r="I22" i="11"/>
  <c r="I21" i="11"/>
  <c r="I20" i="11"/>
  <c r="I19" i="11"/>
  <c r="I18" i="11"/>
  <c r="I17" i="11"/>
  <c r="I16" i="11"/>
  <c r="I15" i="11"/>
  <c r="I14" i="11"/>
  <c r="I13" i="11"/>
  <c r="J12" i="11"/>
  <c r="J11" i="11" s="1"/>
  <c r="H12" i="11"/>
  <c r="H11" i="11" s="1"/>
  <c r="G12" i="11"/>
  <c r="F12" i="11"/>
  <c r="E12" i="11"/>
  <c r="D12" i="11"/>
  <c r="I10" i="11"/>
  <c r="I9" i="11"/>
  <c r="I8" i="11" s="1"/>
  <c r="I7" i="11" s="1"/>
  <c r="K8" i="11"/>
  <c r="K7" i="11" s="1"/>
  <c r="J8" i="11"/>
  <c r="H8" i="11"/>
  <c r="H7" i="11" s="1"/>
  <c r="H5" i="11" s="1"/>
  <c r="G8" i="11"/>
  <c r="G7" i="11" s="1"/>
  <c r="F8" i="11"/>
  <c r="F7" i="11" s="1"/>
  <c r="E8" i="11"/>
  <c r="D8" i="11"/>
  <c r="J7" i="11"/>
  <c r="E7" i="11"/>
  <c r="D7" i="11"/>
  <c r="I69" i="9"/>
  <c r="J156" i="17" l="1"/>
  <c r="J155" i="17"/>
  <c r="I114" i="16"/>
  <c r="I153" i="16" s="1"/>
  <c r="I118" i="15"/>
  <c r="I5" i="14"/>
  <c r="J149" i="14"/>
  <c r="J151" i="14"/>
  <c r="I125" i="13"/>
  <c r="H40" i="11"/>
  <c r="K44" i="11"/>
  <c r="K52" i="11" s="1"/>
  <c r="J40" i="11"/>
  <c r="I27" i="11"/>
  <c r="I11" i="11" s="1"/>
  <c r="F11" i="11"/>
  <c r="F40" i="11" s="1"/>
  <c r="D44" i="11"/>
  <c r="D52" i="11" s="1"/>
  <c r="J59" i="11"/>
  <c r="J58" i="11" s="1"/>
  <c r="F44" i="11"/>
  <c r="F52" i="11" s="1"/>
  <c r="G11" i="11"/>
  <c r="H53" i="11"/>
  <c r="I12" i="11"/>
  <c r="D11" i="11"/>
  <c r="D40" i="11" s="1"/>
  <c r="H44" i="11"/>
  <c r="H52" i="11" s="1"/>
  <c r="K53" i="11"/>
  <c r="K122" i="12"/>
  <c r="E44" i="11"/>
  <c r="E52" i="11" s="1"/>
  <c r="L53" i="11"/>
  <c r="H116" i="11"/>
  <c r="G116" i="11"/>
  <c r="K122" i="11"/>
  <c r="J121" i="11"/>
  <c r="I131" i="11"/>
  <c r="K52" i="13"/>
  <c r="J119" i="13"/>
  <c r="I124" i="13"/>
  <c r="I152" i="13" s="1"/>
  <c r="G5" i="13"/>
  <c r="J5" i="13"/>
  <c r="J113" i="13"/>
  <c r="J153" i="13" s="1"/>
  <c r="E153" i="13"/>
  <c r="F41" i="13"/>
  <c r="I11" i="13"/>
  <c r="I41" i="13" s="1"/>
  <c r="E41" i="13"/>
  <c r="G153" i="13"/>
  <c r="D41" i="13"/>
  <c r="H5" i="13"/>
  <c r="I113" i="13"/>
  <c r="I52" i="13"/>
  <c r="K41" i="13"/>
  <c r="D113" i="13"/>
  <c r="D153" i="13" s="1"/>
  <c r="K152" i="13"/>
  <c r="K153" i="13" s="1"/>
  <c r="K119" i="13"/>
  <c r="J13" i="12"/>
  <c r="I12" i="12"/>
  <c r="I47" i="12"/>
  <c r="I46" i="12" s="1"/>
  <c r="J48" i="12"/>
  <c r="I50" i="12"/>
  <c r="I49" i="12" s="1"/>
  <c r="J51" i="12"/>
  <c r="N26" i="12"/>
  <c r="J34" i="12"/>
  <c r="K59" i="12"/>
  <c r="K58" i="12" s="1"/>
  <c r="K53" i="12" s="1"/>
  <c r="H11" i="12"/>
  <c r="F11" i="12"/>
  <c r="F41" i="12" s="1"/>
  <c r="K121" i="12"/>
  <c r="K11" i="12"/>
  <c r="K41" i="12" s="1"/>
  <c r="M44" i="12"/>
  <c r="M52" i="12" s="1"/>
  <c r="G149" i="12"/>
  <c r="E44" i="12"/>
  <c r="E52" i="12" s="1"/>
  <c r="G44" i="12"/>
  <c r="G52" i="12" s="1"/>
  <c r="H5" i="12"/>
  <c r="D11" i="12"/>
  <c r="D5" i="12" s="1"/>
  <c r="I36" i="12"/>
  <c r="I35" i="12" s="1"/>
  <c r="I131" i="12"/>
  <c r="G53" i="12"/>
  <c r="I125" i="12"/>
  <c r="G11" i="12"/>
  <c r="G5" i="12" s="1"/>
  <c r="K44" i="12"/>
  <c r="K52" i="12" s="1"/>
  <c r="M59" i="12"/>
  <c r="M58" i="12" s="1"/>
  <c r="M53" i="12" s="1"/>
  <c r="I98" i="12"/>
  <c r="K116" i="12"/>
  <c r="F149" i="12"/>
  <c r="F114" i="12"/>
  <c r="F53" i="12"/>
  <c r="D44" i="12"/>
  <c r="D52" i="12" s="1"/>
  <c r="G114" i="12"/>
  <c r="I8" i="12"/>
  <c r="I7" i="12" s="1"/>
  <c r="I28" i="12"/>
  <c r="K149" i="12"/>
  <c r="H44" i="12"/>
  <c r="H52" i="12" s="1"/>
  <c r="H41" i="12"/>
  <c r="E11" i="12"/>
  <c r="E5" i="12" s="1"/>
  <c r="F44" i="12"/>
  <c r="F52" i="12" s="1"/>
  <c r="H53" i="12"/>
  <c r="I61" i="12"/>
  <c r="E114" i="12"/>
  <c r="H116" i="12"/>
  <c r="F116" i="12"/>
  <c r="M122" i="12"/>
  <c r="O53" i="12"/>
  <c r="E116" i="12"/>
  <c r="D116" i="12"/>
  <c r="D149" i="12"/>
  <c r="I44" i="12"/>
  <c r="I52" i="12" s="1"/>
  <c r="E53" i="12"/>
  <c r="H114" i="12"/>
  <c r="H150" i="12" s="1"/>
  <c r="M12" i="12"/>
  <c r="M11" i="12" s="1"/>
  <c r="M5" i="12" s="1"/>
  <c r="G116" i="12"/>
  <c r="M121" i="12"/>
  <c r="E149" i="12"/>
  <c r="D56" i="12"/>
  <c r="D55" i="12" s="1"/>
  <c r="D53" i="12" s="1"/>
  <c r="F5" i="11"/>
  <c r="F114" i="11"/>
  <c r="J149" i="11"/>
  <c r="J150" i="11" s="1"/>
  <c r="J116" i="11"/>
  <c r="J5" i="11"/>
  <c r="G53" i="11"/>
  <c r="I122" i="11"/>
  <c r="J44" i="11"/>
  <c r="J52" i="11" s="1"/>
  <c r="E11" i="11"/>
  <c r="E5" i="11" s="1"/>
  <c r="I44" i="11"/>
  <c r="I52" i="11" s="1"/>
  <c r="E53" i="11"/>
  <c r="I61" i="11"/>
  <c r="E114" i="11"/>
  <c r="E150" i="11" s="1"/>
  <c r="J53" i="11"/>
  <c r="G114" i="11"/>
  <c r="G5" i="11"/>
  <c r="K114" i="11"/>
  <c r="F116" i="11"/>
  <c r="F149" i="11"/>
  <c r="G40" i="11"/>
  <c r="H114" i="11"/>
  <c r="H150" i="11" s="1"/>
  <c r="I59" i="11"/>
  <c r="I58" i="11" s="1"/>
  <c r="I53" i="11" s="1"/>
  <c r="J114" i="11"/>
  <c r="D149" i="11"/>
  <c r="D116" i="11"/>
  <c r="D56" i="11"/>
  <c r="D55" i="11" s="1"/>
  <c r="D53" i="11" s="1"/>
  <c r="E116" i="11"/>
  <c r="I121" i="11"/>
  <c r="I149" i="11" s="1"/>
  <c r="G149" i="11"/>
  <c r="K12" i="11"/>
  <c r="K11" i="11" s="1"/>
  <c r="K5" i="11" s="1"/>
  <c r="K121" i="11"/>
  <c r="J129" i="9"/>
  <c r="K129" i="9"/>
  <c r="E126" i="9"/>
  <c r="F126" i="9"/>
  <c r="G126" i="9"/>
  <c r="H126" i="9"/>
  <c r="D126" i="9"/>
  <c r="D56" i="9"/>
  <c r="H56" i="9"/>
  <c r="H55" i="9" s="1"/>
  <c r="E56" i="9"/>
  <c r="E55" i="9" s="1"/>
  <c r="F56" i="9"/>
  <c r="F55" i="9" s="1"/>
  <c r="G56" i="9"/>
  <c r="G55" i="9" s="1"/>
  <c r="D54" i="9"/>
  <c r="E48" i="9"/>
  <c r="E47" i="9" s="1"/>
  <c r="F48" i="9"/>
  <c r="F47" i="9" s="1"/>
  <c r="G48" i="9"/>
  <c r="G47" i="9" s="1"/>
  <c r="H48" i="9"/>
  <c r="H47" i="9" s="1"/>
  <c r="D48" i="9"/>
  <c r="D47" i="9" s="1"/>
  <c r="E45" i="9"/>
  <c r="E44" i="9" s="1"/>
  <c r="F45" i="9"/>
  <c r="F44" i="9" s="1"/>
  <c r="G45" i="9"/>
  <c r="G44" i="9" s="1"/>
  <c r="H45" i="9"/>
  <c r="H44" i="9" s="1"/>
  <c r="D45" i="9"/>
  <c r="D44" i="9" s="1"/>
  <c r="E37" i="9"/>
  <c r="E36" i="9" s="1"/>
  <c r="F37" i="9"/>
  <c r="F36" i="9" s="1"/>
  <c r="G37" i="9"/>
  <c r="G36" i="9" s="1"/>
  <c r="H37" i="9"/>
  <c r="H36" i="9" s="1"/>
  <c r="D37" i="9"/>
  <c r="D36" i="9" s="1"/>
  <c r="E32" i="9"/>
  <c r="F32" i="9"/>
  <c r="G32" i="9"/>
  <c r="D32" i="9"/>
  <c r="E27" i="9"/>
  <c r="F27" i="9"/>
  <c r="G27" i="9"/>
  <c r="H27" i="9"/>
  <c r="D27" i="9"/>
  <c r="E12" i="9"/>
  <c r="F12" i="9"/>
  <c r="F11" i="9" s="1"/>
  <c r="G12" i="9"/>
  <c r="H12" i="9"/>
  <c r="D12" i="9"/>
  <c r="E8" i="9"/>
  <c r="E7" i="9" s="1"/>
  <c r="F8" i="9"/>
  <c r="F7" i="9" s="1"/>
  <c r="G8" i="9"/>
  <c r="G7" i="9" s="1"/>
  <c r="H8" i="9"/>
  <c r="H7" i="9" s="1"/>
  <c r="D8" i="9"/>
  <c r="D7" i="9" s="1"/>
  <c r="I5" i="11" l="1"/>
  <c r="I40" i="11"/>
  <c r="I150" i="11"/>
  <c r="D5" i="11"/>
  <c r="J153" i="11"/>
  <c r="J156" i="13"/>
  <c r="J154" i="13"/>
  <c r="I114" i="11"/>
  <c r="I153" i="13"/>
  <c r="I119" i="13"/>
  <c r="J155" i="13"/>
  <c r="I5" i="13"/>
  <c r="J52" i="12"/>
  <c r="N52" i="12"/>
  <c r="L52" i="12"/>
  <c r="F5" i="12"/>
  <c r="F150" i="12"/>
  <c r="I121" i="12"/>
  <c r="I149" i="12" s="1"/>
  <c r="K114" i="12"/>
  <c r="K150" i="12" s="1"/>
  <c r="K153" i="12" s="1"/>
  <c r="I59" i="12"/>
  <c r="I58" i="12" s="1"/>
  <c r="I114" i="12" s="1"/>
  <c r="G150" i="12"/>
  <c r="D41" i="12"/>
  <c r="L41" i="12" s="1"/>
  <c r="K5" i="12"/>
  <c r="E150" i="12"/>
  <c r="E41" i="12"/>
  <c r="I11" i="12"/>
  <c r="I5" i="12" s="1"/>
  <c r="M114" i="12"/>
  <c r="I122" i="12"/>
  <c r="G41" i="12"/>
  <c r="D114" i="12"/>
  <c r="M41" i="12"/>
  <c r="M149" i="12"/>
  <c r="M116" i="12"/>
  <c r="D150" i="12"/>
  <c r="G150" i="11"/>
  <c r="F150" i="11"/>
  <c r="J152" i="11" s="1"/>
  <c r="E40" i="11"/>
  <c r="K116" i="11"/>
  <c r="K149" i="11"/>
  <c r="K150" i="11" s="1"/>
  <c r="I116" i="11"/>
  <c r="D114" i="11"/>
  <c r="D150" i="11" s="1"/>
  <c r="J151" i="11" s="1"/>
  <c r="K40" i="11"/>
  <c r="F42" i="9"/>
  <c r="G42" i="9"/>
  <c r="H42" i="9"/>
  <c r="D42" i="9"/>
  <c r="E42" i="9"/>
  <c r="H11" i="9"/>
  <c r="H5" i="9" s="1"/>
  <c r="E11" i="9"/>
  <c r="G11" i="9"/>
  <c r="G5" i="9" s="1"/>
  <c r="D11" i="9"/>
  <c r="D5" i="9" s="1"/>
  <c r="F5" i="9"/>
  <c r="E5" i="9"/>
  <c r="N41" i="12" l="1"/>
  <c r="I116" i="12"/>
  <c r="I150" i="12"/>
  <c r="I53" i="12"/>
  <c r="K152" i="12"/>
  <c r="K151" i="12"/>
  <c r="M150" i="12"/>
  <c r="I41" i="12"/>
  <c r="J41" i="12" s="1"/>
  <c r="L153" i="9"/>
  <c r="I152" i="9"/>
  <c r="I151" i="9"/>
  <c r="I150" i="9"/>
  <c r="I149" i="9"/>
  <c r="I148" i="9"/>
  <c r="I147" i="9"/>
  <c r="I146" i="9"/>
  <c r="I145" i="9"/>
  <c r="I144" i="9"/>
  <c r="I143" i="9"/>
  <c r="I142" i="9"/>
  <c r="I141" i="9"/>
  <c r="I140" i="9"/>
  <c r="I139" i="9"/>
  <c r="I138" i="9"/>
  <c r="I137" i="9"/>
  <c r="I136" i="9"/>
  <c r="K135" i="9"/>
  <c r="K126" i="9" s="1"/>
  <c r="J135" i="9"/>
  <c r="J126" i="9" s="1"/>
  <c r="I132" i="9"/>
  <c r="I131" i="9"/>
  <c r="I130" i="9"/>
  <c r="F125" i="9"/>
  <c r="E125" i="9"/>
  <c r="D125" i="9"/>
  <c r="G125" i="9"/>
  <c r="G120" i="9" s="1"/>
  <c r="I124" i="9"/>
  <c r="I123" i="9" s="1"/>
  <c r="I122" i="9" s="1"/>
  <c r="J123" i="9"/>
  <c r="J122" i="9" s="1"/>
  <c r="H123" i="9"/>
  <c r="G123" i="9"/>
  <c r="F123" i="9"/>
  <c r="E123" i="9"/>
  <c r="D123" i="9"/>
  <c r="K122" i="9"/>
  <c r="H122" i="9"/>
  <c r="G122" i="9"/>
  <c r="F122" i="9"/>
  <c r="E122" i="9"/>
  <c r="D122" i="9"/>
  <c r="I110" i="9"/>
  <c r="I109" i="9" s="1"/>
  <c r="I108" i="9" s="1"/>
  <c r="L109" i="9"/>
  <c r="L108" i="9" s="1"/>
  <c r="K109" i="9"/>
  <c r="K108" i="9" s="1"/>
  <c r="J109" i="9"/>
  <c r="J108" i="9" s="1"/>
  <c r="H109" i="9"/>
  <c r="H108" i="9" s="1"/>
  <c r="G109" i="9"/>
  <c r="G108" i="9" s="1"/>
  <c r="F109" i="9"/>
  <c r="F108" i="9" s="1"/>
  <c r="E109" i="9"/>
  <c r="E108" i="9" s="1"/>
  <c r="D109" i="9"/>
  <c r="D108" i="9" s="1"/>
  <c r="I106" i="9"/>
  <c r="I105" i="9"/>
  <c r="I104" i="9"/>
  <c r="I103" i="9"/>
  <c r="I102" i="9"/>
  <c r="I101" i="9"/>
  <c r="I100" i="9"/>
  <c r="I99" i="9"/>
  <c r="I98" i="9"/>
  <c r="I97" i="9"/>
  <c r="I96" i="9"/>
  <c r="K95" i="9"/>
  <c r="J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8" i="9"/>
  <c r="I67" i="9"/>
  <c r="I66" i="9"/>
  <c r="I65" i="9"/>
  <c r="I64" i="9"/>
  <c r="I63" i="9"/>
  <c r="I62" i="9"/>
  <c r="I61" i="9"/>
  <c r="I60" i="9"/>
  <c r="I59" i="9"/>
  <c r="K58" i="9"/>
  <c r="J58" i="9"/>
  <c r="I57" i="9"/>
  <c r="D55" i="9"/>
  <c r="I54" i="9"/>
  <c r="I53" i="9" s="1"/>
  <c r="I52" i="9" s="1"/>
  <c r="K53" i="9"/>
  <c r="K52" i="9" s="1"/>
  <c r="J53" i="9"/>
  <c r="H53" i="9"/>
  <c r="H52" i="9" s="1"/>
  <c r="H50" i="9" s="1"/>
  <c r="G53" i="9"/>
  <c r="G52" i="9" s="1"/>
  <c r="G50" i="9" s="1"/>
  <c r="E53" i="9"/>
  <c r="E52" i="9" s="1"/>
  <c r="J52" i="9"/>
  <c r="F52" i="9"/>
  <c r="I89" i="1"/>
  <c r="E50" i="9" l="1"/>
  <c r="L111" i="9"/>
  <c r="L50" i="9"/>
  <c r="D120" i="9"/>
  <c r="H153" i="9"/>
  <c r="H120" i="9"/>
  <c r="F120" i="9"/>
  <c r="F50" i="9"/>
  <c r="E120" i="9"/>
  <c r="I129" i="9"/>
  <c r="G153" i="9"/>
  <c r="J56" i="9"/>
  <c r="D153" i="9"/>
  <c r="J125" i="9"/>
  <c r="K56" i="9"/>
  <c r="K55" i="9" s="1"/>
  <c r="K111" i="9" s="1"/>
  <c r="E111" i="9"/>
  <c r="F153" i="9"/>
  <c r="F111" i="9"/>
  <c r="I135" i="9"/>
  <c r="G111" i="9"/>
  <c r="I58" i="9"/>
  <c r="I95" i="9"/>
  <c r="E153" i="9"/>
  <c r="K125" i="9"/>
  <c r="H111" i="9"/>
  <c r="D53" i="9"/>
  <c r="D52" i="9" s="1"/>
  <c r="H154" i="9" l="1"/>
  <c r="K50" i="9"/>
  <c r="I126" i="9"/>
  <c r="K153" i="9"/>
  <c r="K154" i="9" s="1"/>
  <c r="K120" i="9"/>
  <c r="J153" i="9"/>
  <c r="J120" i="9"/>
  <c r="J55" i="9"/>
  <c r="D111" i="9"/>
  <c r="D154" i="9" s="1"/>
  <c r="D50" i="9"/>
  <c r="G154" i="9"/>
  <c r="I125" i="9"/>
  <c r="F154" i="9"/>
  <c r="I56" i="9"/>
  <c r="E154" i="9"/>
  <c r="J111" i="9" l="1"/>
  <c r="J154" i="9" s="1"/>
  <c r="J155" i="9" s="1"/>
  <c r="J50" i="9"/>
  <c r="I153" i="9"/>
  <c r="I120" i="9"/>
  <c r="I55" i="9"/>
  <c r="I111" i="9" l="1"/>
  <c r="I154" i="9" s="1"/>
  <c r="I50" i="9"/>
  <c r="J75" i="1" l="1"/>
  <c r="J85" i="1"/>
  <c r="D76" i="1"/>
  <c r="L103" i="1"/>
  <c r="K72" i="1"/>
  <c r="K85" i="1"/>
  <c r="I102" i="1"/>
  <c r="I101" i="1"/>
  <c r="I97" i="1"/>
  <c r="I96" i="1"/>
  <c r="I95" i="1"/>
  <c r="I92" i="1"/>
  <c r="I91" i="1"/>
  <c r="I88" i="1"/>
  <c r="I86" i="1"/>
  <c r="K79" i="1"/>
  <c r="K75" i="1" s="1"/>
  <c r="J79" i="1"/>
  <c r="I80" i="1"/>
  <c r="I79" i="1" s="1"/>
  <c r="E76" i="1"/>
  <c r="E75" i="1" s="1"/>
  <c r="F76" i="1"/>
  <c r="G76" i="1"/>
  <c r="G75" i="1" s="1"/>
  <c r="D75" i="1"/>
  <c r="F75" i="1"/>
  <c r="D11" i="1"/>
  <c r="K13" i="1"/>
  <c r="J13" i="1"/>
  <c r="I12" i="1"/>
  <c r="I64" i="1"/>
  <c r="I63" i="1"/>
  <c r="I62" i="1" s="1"/>
  <c r="L65" i="1"/>
  <c r="J72" i="1"/>
  <c r="J103" i="1" s="1"/>
  <c r="J73" i="1"/>
  <c r="I73" i="1"/>
  <c r="I72" i="1" s="1"/>
  <c r="K63" i="1"/>
  <c r="K62" i="1" s="1"/>
  <c r="L63" i="1"/>
  <c r="L62" i="1" s="1"/>
  <c r="I60" i="1"/>
  <c r="I58" i="1"/>
  <c r="I57" i="1"/>
  <c r="I52" i="1"/>
  <c r="I53" i="1"/>
  <c r="I54" i="1"/>
  <c r="I55" i="1"/>
  <c r="I56" i="1"/>
  <c r="I51" i="1"/>
  <c r="J50" i="1"/>
  <c r="K50" i="1"/>
  <c r="K11" i="1" s="1"/>
  <c r="K10" i="1" s="1"/>
  <c r="K65" i="1" s="1"/>
  <c r="I48" i="1"/>
  <c r="I49" i="1"/>
  <c r="J7" i="1"/>
  <c r="K7" i="1"/>
  <c r="K8" i="1"/>
  <c r="J8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14" i="1"/>
  <c r="I61" i="1"/>
  <c r="I59" i="1"/>
  <c r="I100" i="1"/>
  <c r="I99" i="1"/>
  <c r="I98" i="1"/>
  <c r="I94" i="1"/>
  <c r="I93" i="1"/>
  <c r="I90" i="1"/>
  <c r="I87" i="1"/>
  <c r="I82" i="1"/>
  <c r="I81" i="1"/>
  <c r="I74" i="1"/>
  <c r="K103" i="1" l="1"/>
  <c r="K104" i="1" s="1"/>
  <c r="I85" i="1"/>
  <c r="I75" i="1" s="1"/>
  <c r="I103" i="1" s="1"/>
  <c r="J63" i="1"/>
  <c r="J62" i="1" s="1"/>
  <c r="I50" i="1"/>
  <c r="I13" i="1"/>
  <c r="I11" i="1" s="1"/>
  <c r="I10" i="1" s="1"/>
  <c r="D9" i="1"/>
  <c r="I9" i="1" s="1"/>
  <c r="I8" i="1" s="1"/>
  <c r="H73" i="1" l="1"/>
  <c r="G73" i="1"/>
  <c r="F73" i="1"/>
  <c r="E73" i="1"/>
  <c r="D73" i="1"/>
  <c r="H72" i="1"/>
  <c r="H103" i="1" s="1"/>
  <c r="G72" i="1"/>
  <c r="G103" i="1" s="1"/>
  <c r="F72" i="1"/>
  <c r="F103" i="1" s="1"/>
  <c r="E72" i="1"/>
  <c r="E103" i="1" s="1"/>
  <c r="D72" i="1"/>
  <c r="D103" i="1" s="1"/>
  <c r="H63" i="1"/>
  <c r="H62" i="1" s="1"/>
  <c r="G63" i="1"/>
  <c r="G62" i="1" s="1"/>
  <c r="F63" i="1"/>
  <c r="F62" i="1" s="1"/>
  <c r="E63" i="1"/>
  <c r="E62" i="1" s="1"/>
  <c r="H11" i="1"/>
  <c r="H10" i="1" s="1"/>
  <c r="G11" i="1"/>
  <c r="G10" i="1" s="1"/>
  <c r="F11" i="1"/>
  <c r="F10" i="1" s="1"/>
  <c r="E11" i="1"/>
  <c r="E10" i="1" s="1"/>
  <c r="D10" i="1"/>
  <c r="I7" i="1"/>
  <c r="I65" i="1" s="1"/>
  <c r="I104" i="1" s="1"/>
  <c r="H8" i="1"/>
  <c r="H7" i="1" s="1"/>
  <c r="G8" i="1"/>
  <c r="G7" i="1" s="1"/>
  <c r="E8" i="1"/>
  <c r="E7" i="1" s="1"/>
  <c r="F7" i="1"/>
  <c r="F104" i="1" l="1"/>
  <c r="D63" i="1"/>
  <c r="D62" i="1" s="1"/>
  <c r="D8" i="1"/>
  <c r="D7" i="1" s="1"/>
  <c r="H65" i="1"/>
  <c r="H104" i="1" s="1"/>
  <c r="F65" i="1"/>
  <c r="G65" i="1"/>
  <c r="G104" i="1" s="1"/>
  <c r="J11" i="1"/>
  <c r="J10" i="1" s="1"/>
  <c r="J65" i="1" s="1"/>
  <c r="J104" i="1" s="1"/>
  <c r="E65" i="1"/>
  <c r="E104" i="1" s="1"/>
  <c r="D65" i="1" l="1"/>
  <c r="D104" i="1" s="1"/>
  <c r="J105" i="1" s="1"/>
</calcChain>
</file>

<file path=xl/sharedStrings.xml><?xml version="1.0" encoding="utf-8"?>
<sst xmlns="http://schemas.openxmlformats.org/spreadsheetml/2006/main" count="3438" uniqueCount="391">
  <si>
    <t>กิจกรรม</t>
  </si>
  <si>
    <t>ผู้รับผิดชอบโครงการ</t>
  </si>
  <si>
    <t>งบประมาณ</t>
  </si>
  <si>
    <t>แผนการปฏิบิงาน</t>
  </si>
  <si>
    <t>งบประมาณคงเหลือ</t>
  </si>
  <si>
    <t>ผลการดำเนินงาน</t>
  </si>
  <si>
    <t>แหล่งเงิน</t>
  </si>
  <si>
    <t>จำนวนเงิน</t>
  </si>
  <si>
    <t>อยู่ระหว่างดำเนินการ</t>
  </si>
  <si>
    <t>ยังไม่ได้ดำเนินการ</t>
  </si>
  <si>
    <t>ยุทธศาสตร์ที่ 3 พัฒนาคุณภาพการศึกษา</t>
  </si>
  <si>
    <t>เป้าประสงค์ : นวัตกรรมสร้างสรรค์</t>
  </si>
  <si>
    <t>กลยุทธ์ 3 อาจารย์มีศักยภาพ และมีเครือข่ายความรู้สู่การปฏิบัติ</t>
  </si>
  <si>
    <t>รศ.ดร.อรพรรณ</t>
  </si>
  <si>
    <t>บ.กศ.</t>
  </si>
  <si>
    <t>กลยุทธ์ 4 พัฒนาทักษะในศตวรรษที่ 21 และเทคโนโลยีที่ทันสมัย</t>
  </si>
  <si>
    <t>รองคณบดีฝ่ายวิชาการ</t>
  </si>
  <si>
    <t xml:space="preserve"> -การพัฒนานักศึกษาให้มีทักษะที่พึงประสงค์ในศตวรรษที่ 21 สาขาวิชาคอมพิวเตอร์แอนิเมชันและมัลติมีเดีย</t>
  </si>
  <si>
    <t>ผศ.ดร.นัฐพงศ์</t>
  </si>
  <si>
    <t xml:space="preserve">ผศ.ดร.ชาญเวทย์ </t>
  </si>
  <si>
    <t xml:space="preserve">ผศ.ดร.โสรฌา </t>
  </si>
  <si>
    <t xml:space="preserve"> -การศึกษาระบบนิเวศชายฝั่งและการอนุรักษ์พันธุกรรมพืช อันเนื่องมาจากพระราชดำริ</t>
  </si>
  <si>
    <t xml:space="preserve">ผศ.ดร.หัทญา </t>
  </si>
  <si>
    <t xml:space="preserve"> -การพัฒนาทักษะที่พึงประสงค์ของนักศึกษาในศตวรรษที่ 21 ของสาขาวิชาการจัดการสิ่งแวดล้อมและทรัพยากรธรรมชาติ</t>
  </si>
  <si>
    <t xml:space="preserve">ผศ.ดร.อภิรดี </t>
  </si>
  <si>
    <t xml:space="preserve"> - การฝึกฏิบัติการด้าน Generative AI สำหรับงานวิจัยและนวัตกรรมด้านสุขภาพ</t>
  </si>
  <si>
    <t>ผศ.ดร.ธนันญดา</t>
  </si>
  <si>
    <t xml:space="preserve">รศ.ดร.อะเคื้อ </t>
  </si>
  <si>
    <t xml:space="preserve"> -ปัจฉิมนิเทศนักศึกษาสาขาเทคโนโลยีการจัดการสุขภาพ</t>
  </si>
  <si>
    <t xml:space="preserve">รศ.ดร.โสภณา </t>
  </si>
  <si>
    <t xml:space="preserve">ผศ.ณรงค์ฤทธิ์ </t>
  </si>
  <si>
    <t xml:space="preserve"> -เตรียมความพร้อมวิชาชีพแพทย์แผนไทยประยุกต์</t>
  </si>
  <si>
    <t xml:space="preserve">อ.นฤมล </t>
  </si>
  <si>
    <t xml:space="preserve">อ.ศุภมาศ </t>
  </si>
  <si>
    <t xml:space="preserve"> -เดินสวนสมุนไพรเพื่อการเรียนรู้</t>
  </si>
  <si>
    <t>อ.กุลภัสร</t>
  </si>
  <si>
    <t xml:space="preserve">อ.กุลนันทน์ </t>
  </si>
  <si>
    <t>กศ.พบ.</t>
  </si>
  <si>
    <t>ผศ.สหชาติ</t>
  </si>
  <si>
    <t>รองคณบดีฝ่ายกิจการนศ.ฯ</t>
  </si>
  <si>
    <t>กองทุน</t>
  </si>
  <si>
    <t>กลยุทธ์ 5 หลักประกันคุณภาพการศึกษา การวัดและประเมินผล</t>
  </si>
  <si>
    <t>รองคณบดีฝ่ายวิจัยและบริการวิชาการ</t>
  </si>
  <si>
    <t>งปม.</t>
  </si>
  <si>
    <t>รวมยุทธศาสตร์ที่ 3</t>
  </si>
  <si>
    <t>ยุทธศาสตร์ที่ 4 พัฒนาระบบบริหารจัดการ</t>
  </si>
  <si>
    <t>เป้าประสงค์ : ยึดหลักธรรมาภิบาล</t>
  </si>
  <si>
    <t>กลยุทธ์ 3 พัฒนาบุคลากรทุกระดับ</t>
  </si>
  <si>
    <t>กลยุทธ์ 4 ศักยภาพการบริหาร สมรรถนะการบริการ</t>
  </si>
  <si>
    <t>28. โครงการปรับปรุง/พัฒนาศักยภาพการบริหารจัดการ</t>
  </si>
  <si>
    <t>หัวหน้าสำนักงานคณบดี</t>
  </si>
  <si>
    <t xml:space="preserve"> -จัดซื้อวัสดุและสื่อการเรียนรู้ ภาคปกติ สาขาวิชาเทคโนโลยีสารสนเทศ</t>
  </si>
  <si>
    <t xml:space="preserve"> -จัดหาสิ่งสนับสนุนการเรียนรู้สำหรับการจัดการเรียนการสอนภาคปกติด้านวิทยาศาสตร์และเทคโนโลยี สาขาวิชาคอมพิวเตอร์แอนิเมชันและมัลติมีเดีย</t>
  </si>
  <si>
    <t xml:space="preserve"> -จัดซื้อวัสดุและสื่อการเรียนรู้สาขาวิชาคณิตศาสตร์</t>
  </si>
  <si>
    <t xml:space="preserve"> -การจัดหาวัสดุและสื่อการเรียนรู้ให้เหมาะสมต่อการเรียนการสอนสาขาวิชาคหกรรมศาสตร์</t>
  </si>
  <si>
    <t>ผลผลิต : ผู้สำเร็จการศึกษาด้านวิทยาศาสตร์สุขภาพ</t>
  </si>
  <si>
    <t>รวมยุทธศาสตร์ที่ 4</t>
  </si>
  <si>
    <t>รวม</t>
  </si>
  <si>
    <t>ร้อยละเบิกจ่าย</t>
  </si>
  <si>
    <t>1) กิจกรรม สนับสนุนการบริหารจัดการด้านการวิจัยและการสร้างสรรค์นวัตกรรม</t>
  </si>
  <si>
    <t>ü</t>
  </si>
  <si>
    <t>ยุทธศาสตร์ที่ 1  พัฒนาท้องถิ่น</t>
  </si>
  <si>
    <t>เป้าประสงค์ : ชุมชนท้องถิ่นยั่งยืน</t>
  </si>
  <si>
    <t>กลยุทธ์ 3 พัฒนาเศรษฐกิจฐานราก</t>
  </si>
  <si>
    <t xml:space="preserve">ผศ.นราศักดิ์ </t>
  </si>
  <si>
    <t>อ.น้ำทิพย์</t>
  </si>
  <si>
    <t>ผศ.พวงผกา</t>
  </si>
  <si>
    <t>กลยุทธ์ 5 เครือข่ายความร่วมมือพัฒนาท้องถิ่น</t>
  </si>
  <si>
    <t>ยุทธศาสตร์ที่ 2 ผลิตบัณฑิตและพัฒนาครู</t>
  </si>
  <si>
    <t>เป้าประสงค์ : ผลผลิตและพัฒนาครูมีคุณภาพ</t>
  </si>
  <si>
    <t>กลยุทธ์ 5 เครือข่ายความร่วมมือจัดการศึกษา</t>
  </si>
  <si>
    <t xml:space="preserve"> -การพัฒนานักศึกษาสาขาวิชาวิทยาศาสตร์เครื่องสำอางสู่การทำงานในศตวรรษที่ 21</t>
  </si>
  <si>
    <t xml:space="preserve"> - การพัฒนานักศึกษาสาขาวิชาการจัดการเทคโนโลยีการเกษตรสมัยใหม่ที่พึงประสงค์สู่การเรียนรู้ในศตวรรษที่ 21</t>
  </si>
  <si>
    <t>ไตรมาส 1 (ตุลาคม-ธันวาคม 2567)  ข้อมูล ณ วันที่ 23 ธันวาคม 2567</t>
  </si>
  <si>
    <t>1) กิจกรรม จัดหาครุภัณฑ์วิทยาศาสตร์และเทคโนโลยี ประจำปีงบประมาณ พ.ศ. 2567</t>
  </si>
  <si>
    <t>2) กิจกรรม พัฒนานักศึกษาให้เกิดคุณลักษณะของบัณฑิตที่พึงประสงค์สำหรับการจัดการเรียนการสอนภาคปกติคณะวิทยาศาสตร์และเทคโนโลยี</t>
  </si>
  <si>
    <t xml:space="preserve"> -ศึกษาดูงาน บูรณาการจัดการเรียนการสอนกับการวิจัย/การทำนุบำรุงศิลปวัฒนธรรม พัฒนานักศึกษา (รองศาสตราจารย์ ดร.ปิณฑิรา  ตั้งศุภธวัช)</t>
  </si>
  <si>
    <t>ผศ.ดร.อภิชาติ</t>
  </si>
  <si>
    <t xml:space="preserve"> -การเตรียมความพร้อม CIA’s Day 2568</t>
  </si>
  <si>
    <t xml:space="preserve"> -การพัฒนาทักษะด้านวิศวสังคมด้วย Soft Skill ให้กับนักศึกษาสาขาวิทยาการคอมพิวเตอร์ ภาคปกติ ชั้นปีที่ 1-4</t>
  </si>
  <si>
    <t xml:space="preserve"> -การเตรียมความพร้อมสำหรับประกอบอาชีพสายงานด้านวิทยาการคอมพิวเตอร์</t>
  </si>
  <si>
    <t xml:space="preserve"> -การพัฒนานักเขียนโปรแกรมคอมพิวเตอร์เพื่อการเป็นผู้ประกอบการในภาคธุรกิจ</t>
  </si>
  <si>
    <t xml:space="preserve"> -การพัฒนานักเขียนโปรแกรมสำหรับภาคธุรกิจ ก่อนฝึกประสบการณ์วิชาชีพ (ครั้งที่ 11)</t>
  </si>
  <si>
    <t xml:space="preserve"> -กิจกรรมปรับพื้นฐานนักศึกษาสาขาวิชาเทคโนโลยีสารสนเทศ ชั้นปีที่ 1 </t>
  </si>
  <si>
    <t xml:space="preserve">  -การพัฒนาทักษะด้านวิศวสังคมด้วย Soft Skill ให้กับนักศึกษาสาขาเทคโนโลยีสารสนเทศ ภาคปกติ ชั้นปีที่ 1</t>
  </si>
  <si>
    <t xml:space="preserve">  -อบรมนักพัฒนาโปรแกรมประยุกต์บนอุปกรณ์เคลื่อนที่</t>
  </si>
  <si>
    <t>ผศ.นราศักดิ์</t>
  </si>
  <si>
    <t xml:space="preserve"> -ส่งเสริมบัณฑิตสาขาคหกรรมศาสตร์ให้มีคุณลักษณะที่พึงประสงค์และพัฒนาวิชาการเพื่อเข้าสู่วิชาชีพ </t>
  </si>
  <si>
    <t>ผศ.ดร.โสรฌา</t>
  </si>
  <si>
    <t xml:space="preserve"> - ส่งเสริมและพัฒนาทักษะกระบวนการทางวิทยาศาสตร์และเทคโนโลยี ด้านภาษาอังกฤษและด้านดิจิทัลสำหรับนักศึกษาสาขาวิชาเทคโนโลยีอาหารและความเป็นผู้ประกอบการสมัยใหม่ </t>
  </si>
  <si>
    <t>ผศ.ศศิพร</t>
  </si>
  <si>
    <t xml:space="preserve"> -การเตรียมความพร้อม ความรู้ด้านวิชาการและวิชาชีพเทคโนโลยีการอาหารกับการเป็นผู้ประกอบการสมัยใหม่ </t>
  </si>
  <si>
    <t>รศ.สุชาดา</t>
  </si>
  <si>
    <t xml:space="preserve">  -ปลูกฝังคุณธรรมและจริยธรรมนักศึกษาสาขาวิชาเทคโนโลยีอาหารและความเป็นผู้ประกอบการสมัยใหม่ 4 ชั้นปี “รู้รักสามัคคี ครั้งที่ 16” </t>
  </si>
  <si>
    <t>ผศ.ขนิษฐา</t>
  </si>
  <si>
    <t xml:space="preserve">  -ศึกษาดูงานในสภาวะการทำงานจริงทางด้านวิทยาศาสตร์และเทคโนโลยีการอาหาร</t>
  </si>
  <si>
    <t xml:space="preserve"> ผศ.วิสุทธนา</t>
  </si>
  <si>
    <t xml:space="preserve">  -การฝึกปฏิบัติงานในสถานบริการสุขภาพ</t>
  </si>
  <si>
    <t xml:space="preserve"> -การเตรียมพร้อมผู้นำวิชาชีพการสาธารณสุขชุมชน</t>
  </si>
  <si>
    <t>ผศ.ดร.ธณกร</t>
  </si>
  <si>
    <t xml:space="preserve"> -การดูแลสุขภาพด้วยการกดจุดรักษาตามศาสตร์การแพทย์แผนไทยประยุกต์ </t>
  </si>
  <si>
    <t xml:space="preserve">  -บูรณาการศาสตร์การแพทย์แผนไทยประยุกต์กับออฟฟิตซินโดรมในชุมชน </t>
  </si>
  <si>
    <t xml:space="preserve">  - เพิ่มพูนทักษะทางด้านวิชาชีพ</t>
  </si>
  <si>
    <t xml:space="preserve"> อ.กุลภัสร </t>
  </si>
  <si>
    <t xml:space="preserve">   -กิจกรรมไหว้ครูแพทย์แผนไทย</t>
  </si>
  <si>
    <t xml:space="preserve">  -กิจกรรมเยี่ยมบ้านผู้ป่วยและผู้สูงอายุ </t>
  </si>
  <si>
    <t xml:space="preserve"> อ.นฤมล</t>
  </si>
  <si>
    <t xml:space="preserve"> -การแพทย์น่ารู้ โดยแพทย์แผนไทยประยุกต์ </t>
  </si>
  <si>
    <t xml:space="preserve">อ.ศรินรัตน์ </t>
  </si>
  <si>
    <t xml:space="preserve">  -ส่งเสริมการใช้ยาสมุนไพรในชุมชน </t>
  </si>
  <si>
    <t xml:space="preserve"> อ.กุลนันทน์ และอ.นพวรรณ์</t>
  </si>
  <si>
    <t xml:space="preserve"> -เปิดโลกทัศน์วิชาชีพแพทย์แผนไทยประยุกต์ </t>
  </si>
  <si>
    <t>อ.ดร.จิราพร</t>
  </si>
  <si>
    <t xml:space="preserve">   -หน่วยแพทย์แผนไทยประยุกต์เคลื่อนที่ </t>
  </si>
  <si>
    <t xml:space="preserve"> 3) กิจกรรม งานเช่าคอมพิวเตอร์  สำหรับห้องปฏิบัติการสาขาวิชาคอมพิวเตอร์แอนิเมชันฯ จำนวน 45 เครื่อง งบผูกพัน 3 ปี (วงเงินทั้งหมด 1,800,000 บาท ปีละ 600,000 บาท</t>
  </si>
  <si>
    <t>ผศ.สิทธิพงศ์</t>
  </si>
  <si>
    <t xml:space="preserve"> 4)  กิจกรรม ส่งเสริมและพัฒนาศักยภาพนผู้เรียนสู่ความเป็นเลิศ สำหรับนักศึกษาภาคปกติ</t>
  </si>
  <si>
    <t>1)  กิจกรรม สนับสนุนการประเมินคุณภาพการศึกษาภายในระดับหลักสูตรและระดับคณะ ประจำปีการศึกษา 2567</t>
  </si>
  <si>
    <t>1)  กิจกรรม  พัฒนาสมรรถนะบุคลากรทุกระดับและสายงานเพื่อเพิ่มประสิทธิภาพในการปฏิบัติงานเพื่อเพิ่มประสิทธิภาพในการปฏิบัติงาน</t>
  </si>
  <si>
    <t xml:space="preserve">1) กิจกรรม บริหารจัดการและสนับสนุนการจัดการเรียนการสอนด้านวิทยาศาสตร์และเทคโนโลยี </t>
  </si>
  <si>
    <t xml:space="preserve">  -จัดหาสิ่งสนับสนุนการเรียนรู้สำหรับการจัดการเรียนการสอนภาคปกติด้านวิทยาศาสตร์และเทคโนโลยี สาขาวิชาวิทยาการคอมพิวเตอร์</t>
  </si>
  <si>
    <t xml:space="preserve">  -เตรียมความพร้อมก่อนสหกิจศึกษาและเตรียมฝึกประสบการณ์วิชาชีพสำหรับนักศึกษา สาขาวิชาเทคโนโลยีสารสนเทศ </t>
  </si>
  <si>
    <t xml:space="preserve">    - การจัดการเรียนการสอนแบบบูรณาการของสาขาวิชาการจัดการเทคโนโลยีการเกษตรสมัยใหม่</t>
  </si>
  <si>
    <t xml:space="preserve">  -จัดซื้อวัสดุและสื่อการเรียนรู้ สาขาวิชาการจัดการสิ่งแวดล้อมและทรัพยากรธรรมชาติ</t>
  </si>
  <si>
    <t xml:space="preserve">  - จัดหาและสนับสนุนการจัดการเรียนรู้เพื่อความเป็นเลิศทางการศึกษาสาขาวิชาวิทยาศาสตร์และเทคโนโลยีการอาหาร</t>
  </si>
  <si>
    <t>รศ.ดร.สุชาดา</t>
  </si>
  <si>
    <t xml:space="preserve">    - จัดหาและพัฒนาสื่อการเรียนรู้เพื่อความเป็นเลิศทางการศึกษาสาขาเทคโนโลยีการจัดการสุขภาพ</t>
  </si>
  <si>
    <t xml:space="preserve">   -การพัฒนานักศึกษาสาขาวิชาวิทยาศาสตร์เครื่องสำอางสู่การทำงานในศตวรรษที่ 21</t>
  </si>
  <si>
    <t xml:space="preserve">   -พัฒนาการเรียนการสอนสาขาวิชากลุ่มวิชาวิทยาศาสตร์พื้นฐาน (ไว้ส่วนกลางคณะ)</t>
  </si>
  <si>
    <t xml:space="preserve">  -พัฒนาห้องปฏิบัติการ จัดหาอุปกรณ์อินเตอร์เน็ต ปรับปรุงสภาพแวดล้อม ซ่อมบำรุงครุภัณฑ์ (ส่วนกลาง)</t>
  </si>
  <si>
    <t>ผศ.ดร.ปิณฑิรา</t>
  </si>
  <si>
    <t xml:space="preserve">  -ตรวจประเมินสถาบันและประกันคุณภาพการศึกษา</t>
  </si>
  <si>
    <t xml:space="preserve">  -โครงการฝึกประสบการณ์วิชาชีพแพทย์แผนไทยประยุกต์</t>
  </si>
  <si>
    <t xml:space="preserve">  - บริหารจัดการเพื่อการเรียนการสอนสาขาวิชาการแพทย์แผนไทยประยุกต์</t>
  </si>
  <si>
    <t>อ.นพวรรณ์</t>
  </si>
  <si>
    <t>ผศ.รณกร</t>
  </si>
  <si>
    <t>ผศ.พัชรพงษ์</t>
  </si>
  <si>
    <t>แผนงาน : ยุทธศาสตร์พัฒนาศักยภาพคนตลอดช่วงชีวิต</t>
  </si>
  <si>
    <t>ผลผลิต : ผู้สำเร็จการศึกษาด้านวิทยาศาสตร์และเทคโนโลยี</t>
  </si>
  <si>
    <t xml:space="preserve"> -กิจกรรมการบริหารการพัฒนาซอฟต์แวร์แบบ Agile เพื่อธุรกิจ </t>
  </si>
  <si>
    <t xml:space="preserve"> -กิจกรรมจัดหาสิ่งสนับสนุนและสื่อการเรียนรู้ที่เหมาะสมกับสถานการณ์ปัจจุบันสำหรับการจัดการเรียนการสอนภาค กศ.พบ. สาขาวิชาวิทยาการคอมพิวเตอร์ </t>
  </si>
  <si>
    <t xml:space="preserve"> -กิจกรรมการเตรียมความพร้อมสำหรับประกอบอาชีพสายงานด้านวิทยาการคอมพิวเตอร์</t>
  </si>
  <si>
    <t xml:space="preserve"> -กิจกรรมการพัฒนาทักษะด้านวิศวสังคมด้วย Soft Skill ให้กับนักศึกษาสาขาเทคโนโลยีสารสนเทศ ภาค กศ.พบ.</t>
  </si>
  <si>
    <t xml:space="preserve"> -กิจกรรมจัดซื้อวัสดุและสื่อการเรียนรู้ ภาคกศ.พบ. สาขาวิชาเทคโนโลยีสารสนเทศ</t>
  </si>
  <si>
    <t xml:space="preserve"> -กิจกรรมเตรียมความพร้อมก่อนสหกิจศึกษาและเตรียมฝึกประสบการณ์วิชาชีพสำหรับนักศึกษา สาขาวิชาเทคโนโลยีสารสนเทศ ภาค กศ.พบ.</t>
  </si>
  <si>
    <t xml:space="preserve"> -กิจกรรมบริหารจัดการส่วนกลางของคณะวิทยาศาสตร์และเทคโนโลยี ภาค กศ.พบ. </t>
  </si>
  <si>
    <t>25. โครงการอบรมการประเมินผลงานวิจัยในการใช้ประโยชน์ของผลงานวิจัยทางสังคมหรือผลกระทบทางสังคม (SROI/SIA)</t>
  </si>
  <si>
    <t>32. โครงการพัฒนาคุณลักษณะบัณฑิตในศตวรรษที่ 21 และความสามารถด้วยกระบวนการวิศวกรสังคม</t>
  </si>
  <si>
    <t xml:space="preserve"> 5) กิจกรรม พัฒนาคุณลักษณะที่พึงประสงค์สำหรับนักศึกษาภาค กศ.พบ. คณะวิทยาศาสตร์และเทคโนโลยีของคณะวิทยาศาสตร์และเทคโนโลยี</t>
  </si>
  <si>
    <t xml:space="preserve"> 7) ส่งเสริมพัฒนาคุณลักษณะของบัณฑิตตามอัตลักษณ์คณะวิทยาศาสตร์และเทคโนโลยี</t>
  </si>
  <si>
    <t xml:space="preserve"> 8)  ส่งเสริมศิลปวัฒนธรรมและความเป็นไทยสำหรับนักศึกษาคณะวิทยาศาสตร์และเทคโนโลยี</t>
  </si>
  <si>
    <t xml:space="preserve"> 9) การแข่งขันกีฬาเครือข่ายคณะวิทยาศาสตร์และเทคโนโลยี ครั้งที่ 11 “พระนครเกมส์”</t>
  </si>
  <si>
    <t>34. โครงการประกันคุณภาพการศึกษาระดับหลักสูตร/คณะ/มหาวิทยาลัย</t>
  </si>
  <si>
    <t xml:space="preserve"> 37.โครงการปรับปรุงระบบบริหารผลการปฏิบัติงานและเพิ่มประสิทธิภาพการทำงานของบุคลากร</t>
  </si>
  <si>
    <t xml:space="preserve"> 1) กิจกรรมบริหารจัดการและสนับสนุนการเรียนการสอนด้านวิทยาศาสตร์สุขภาพ</t>
  </si>
  <si>
    <t xml:space="preserve"> 2) กิจกรรม บริหารจัดการและสนับสนุนการดำเนินงานตามภาระกิจของสำนักงานคณบดี คณะวิทยาศาสตร์และเทคโนลยี</t>
  </si>
  <si>
    <t xml:space="preserve"> 3) กิจกรรม ส่งเสริมความร่วมมือทางวิชาการและวิชาชีพ การเผยแพร่ประชาสัมพันธ์ และการแสดงผลงานทางวิทยาศาสตร์และเทคโนโลยี</t>
  </si>
  <si>
    <t xml:space="preserve"> 4) กิจกรรม ค่าตอบแทนการสอนอาจารย์พิเศษ ภาคพิเศษ /สอนเกินภาระงาน</t>
  </si>
  <si>
    <t xml:space="preserve"> 5) กิจกรรม ค่าตอบแทนการสอน กศ.พบ.</t>
  </si>
  <si>
    <t>ส่งเบิกจ่ายแล้วเสร็จ</t>
  </si>
  <si>
    <t xml:space="preserve"> 6) กิจกรรม ส่งเสริมและพัฒนาศักยภาพผู้เรียนสู่ความเป็นเลิศ สำหรับนักศึกษาภาค กศ.พบ.</t>
  </si>
  <si>
    <t>ไตรมาส 1    (ต.ค.-ธ.ค.67)</t>
  </si>
  <si>
    <t>ไตรมาส 2        (ม.ค.- มี.ค.68)</t>
  </si>
  <si>
    <t>ไตรมาส 3        (เม.ย. - มิ.ย.68)</t>
  </si>
  <si>
    <t>ไตรมาส 4        (ก.ค. - ก.ย.68)</t>
  </si>
  <si>
    <t>ไตรมาส 2 (มกราคม - มีนาคม 2568)  ข้อมูล ณ วันที่ 20 มกราคม 2568</t>
  </si>
  <si>
    <t>รายงานติดตามการดำเนินงานโครงการ/กิจกรรม ของ คณะวิทยาศาสตร์และเทคโนโลยี ประจำปีงบประมาณ พ.ศ. 2568</t>
  </si>
  <si>
    <t>กลยุทธ์ 2 วัฒนธรรมนำวิถีชีวิต</t>
  </si>
  <si>
    <t xml:space="preserve"> 2. โครงการ การเพิ่มศักยภาพชุมชน Soft Power บนฐานอัตลักษณ์ศิลปวัฒนธรรมท้องถิ่น  (พัฒนาท้องถิ่น)</t>
  </si>
  <si>
    <t xml:space="preserve"> รศ.ดร.อรพรรณ</t>
  </si>
  <si>
    <t xml:space="preserve"> 1) กิจกรรม ส่งเสริมให้ความรู้การบริหารจัดการและการประชาสัมพันธ์ Soft  Power ของชุมชนท้องถิ่นจากการบริการวิชาการและงานวิจัยภายใต้การดำเนินงานของคณะวิทยาศาสตร์และเทคโนโลยี</t>
  </si>
  <si>
    <t>2) กิจกรรมการอนุรักษ์ภูมิปัญญาไทย กรณีศึกษา :อาหารไทย-รามัญ เขตคลองสามวา กรุงเทพมหานคร</t>
  </si>
  <si>
    <t>5. โครงการพัฒนาคุณภาพชีวิตและยกระดับเศรษฐกิจฐานราก(พัฒนาท้องถิ่น)</t>
  </si>
  <si>
    <t xml:space="preserve">1) กิจกรรม การพัฒนาศักยภาพและส่งเสริมอาชีพผู้สูงอายุในตำบลท่าดินดำ อำเภอชัยบาดาล จังหวัดลพบุรี </t>
  </si>
  <si>
    <t xml:space="preserve">2) กิจกรรม การพัฒนาคุณภาพชีวิตอาสาสมัครสาธารณสุขประจำหมู่บ้าน ในพื้นที่ตำบลทำนบ อำเภอองครักษ์ จังหวัดนครนายก </t>
  </si>
  <si>
    <t xml:space="preserve">3) กิจกรรม การพัฒนาเครื่องดื่มและอาหารว่างจากสมุนไพรในท้องถิ่นเพื่อเสริมภูมิคุ้มกัน ในชุมชนบ้านทุ่งกระโปรง อำเภอบ้านนา จังหวัดนครนายก </t>
  </si>
  <si>
    <t xml:space="preserve">4) กิจกรรม การพัฒนาผลิตภัณฑ์ในชุมชนเพื่อประโยชน์เชิงพาณิชย์ในวิสาหกิจชุมชนกลุ่มแปรรูปบ้านแหลมเหนือ: ต.บางตะไนย์ อ.ปากเกร็ด จ.นนทบุรี </t>
  </si>
  <si>
    <t xml:space="preserve">5) กิจกรรม การพัฒนาผลิตภัณฑ์ในชุมชนเพื่อประโยชน์เชิงพาณิชย์ในวิสาหกิจชุมชนแม่บ้านท่าอิฐสัมพันธ์ ม.9 ต.ท่าอิฐ อ.ปากเกร็ด  จ.นนทบุรี </t>
  </si>
  <si>
    <t xml:space="preserve">6) กิจกรรม การพัฒนาผลิตภัณฑ์ส่งเสริมสุขภาพด้วยศาสตร์การแพทย์แผนไทย เพื่อยกระดับคุณภาพชีวิตชุมชนบ้านหัวลิงใน ตำบลหนองแสง อำเภอปากพลี จังหวัดนครนายก </t>
  </si>
  <si>
    <t xml:space="preserve">7) กิจกรรม การพัฒนาผลิตภัณฑ์ส่งเสริมสุขภาพของชุมชนบางรักน้อย จังหวัดนนทบุรี </t>
  </si>
  <si>
    <t xml:space="preserve">8) กิจกรรม การพัฒนาผลิตภัณฑ์สมุนไพรเพื่อเสริมสร้างสุขภาพกลุ่มผู้สูงอายุตำบลมะกอกหวาน ตำบลม่วงค่อม และตำบลบัวชุม อำเภอชัยบาดาล จังหวัดลพบุรี    </t>
  </si>
  <si>
    <t xml:space="preserve">9) กิจกรรม การพัฒนาและยกระดับคุณภาพผลิตภัณฑ์สมุนไพรในท้องถิ่นอำเภอชัยบาดาล จังหวัดลพบุรี เพื่อเพิ่มรายได้ ปีที่ ๔ </t>
  </si>
  <si>
    <t xml:space="preserve">10) กิจกรรม การส่งเสริมและพัฒนาผลิตภัณฑ์อาหาร เพื่อเสริมสร้างคุณภาพชีวิตคนในชุมชนบ้านเอื้ออาทรบางบัวทอง 2 จังหวัดนนทบุรี </t>
  </si>
  <si>
    <t xml:space="preserve">11) กิจกรรม การเสริมสร้างสุขภาพจิตของผู้สูงอายุในชุมชนด้วยการเรียนรู้แบบมีส่วนร่วมจากงานฝีมือท้องถิ่นผลิตภัณฑ์ดอกไม้ดินสู่ทักษะอาชีพ </t>
  </si>
  <si>
    <t xml:space="preserve">12) กิจกรรม การอบรมเชิงปฏิบัติการ การจัดการขยะย่อยสลายและขยะขายได้     </t>
  </si>
  <si>
    <t>ผศ.ธนกร</t>
  </si>
  <si>
    <t>ผศ.เสาวลักษณ์</t>
  </si>
  <si>
    <t>อ.อัยย์ญดา</t>
  </si>
  <si>
    <t>ผศ.โสรฌา</t>
  </si>
  <si>
    <t>อ.กุลิสรา</t>
  </si>
  <si>
    <t>ผศ.สื่อกัญญา</t>
  </si>
  <si>
    <t>ผศ.อังคณา</t>
  </si>
  <si>
    <t>ผศ.ธนันญดา</t>
  </si>
  <si>
    <t>ผศ.ธัชชา</t>
  </si>
  <si>
    <t xml:space="preserve">13) กิจกรรม อบรมเชิงปฏิบัติการเรื่องการบริหารจัดการการใช้การใช้สารกระตุ้นเชิงชีวภาพ (bio stimulant) เพื่อเพิ่มผลผลิตของหน่อไม้ฝรั่งของอำเภอชัยบาดาล จังหวัดลพบุรี </t>
  </si>
  <si>
    <t xml:space="preserve">14) กิจกรรม พัฒนาคุณภาพชีวิต และยกระดับเศรษฐกิจฐานรากโดยการพัฒนาผลิตภัณฑ์จากวัสดุในท้องถิ่น </t>
  </si>
  <si>
    <t>ผศ.ขวัญชัย</t>
  </si>
  <si>
    <t>รศ.โสภณา</t>
  </si>
  <si>
    <t>6. โครงการยกระดับมาตรฐานผลิตภัณฑ์ชุมชนยั่งยืนสู่แพลตฟอร์มออนไลน์ (พัฒนาท้องถิ่น)</t>
  </si>
  <si>
    <t xml:space="preserve">1) กิจกรรม การแปรรูปเพื่อยกระดับผลิตภัณฑ์จากกระเทียมในอำเภอชัยบาดาล จังหวัดลพบุรี </t>
  </si>
  <si>
    <t xml:space="preserve">2) กิจกรรม การพัฒนาผลิตภัณฑ์แชมพูมะกรูด-อัญชัน เชิงพานิชย์ในวิสาหกิจกลุ่มผู้สูงอายุ หมู่  11  ต.ม่วงค่อม อ.ชับบาดาล จ.ลพบุรี </t>
  </si>
  <si>
    <t>3) กิจกรรม การพัฒนารูปแบบผลิตภัณฑ์นมแพะอัดเม็ดสู่แพลตฟอร์มออนไลน์</t>
  </si>
  <si>
    <t xml:space="preserve">4) กิจกรรม พัฒนาผลิตภัณฑ์สบู่แฮนด์เมดและเซรั่มพรอพโพลิส ชุมชนคนบางกรวย (ปลายบาง) ตำบลปลายบาง อำเภอบางกรวย จังหวัดนนทบุรี </t>
  </si>
  <si>
    <t>ดร.วิชชุดา</t>
  </si>
  <si>
    <t>ผศ.เจริญพร</t>
  </si>
  <si>
    <t>ผศ.สุทธิเดือน</t>
  </si>
  <si>
    <t>8. โครงการชุมชนดิจิทัล (Digital Community) เพื่อรองรับสังคมศตวรรษที่ 21 (พัฒนาท้องถิ่น)</t>
  </si>
  <si>
    <t>1) กิจกรรม การพัฒนาระบบการบริหารข้อมูลกองทุนกลุ่มออมทรัพย์เพื่อการผลิตบ้านท่ารวก ตำบลหนองยายโต๊ะ อำเภอชัยบาดาล จังหวัดลพบุรี</t>
  </si>
  <si>
    <t xml:space="preserve"> ผศ.พวงผกา</t>
  </si>
  <si>
    <t xml:space="preserve"> 11. โครงการศูนย์การเรียนรู้เพื่อการพัฒนาการบริหารจัดการทรัพยากรชุมชนอย่างยั่งยืน (พัฒนาท้องถิ่น)</t>
  </si>
  <si>
    <t xml:space="preserve">3) กิจกรรม ศูนย์การเรียนรู้การเกษตรฐานรากเชิงสร้างสรรค์ บ้านกุดรัง จ.นครนายก </t>
  </si>
  <si>
    <t>4) กิจกรรม ศูนย์การเรียนรู้การทำเกษตรในเมืองเพื่อพัฒนาพื้นที่สีเขียวที่มีคุณภาพในการผลิตอาหาร</t>
  </si>
  <si>
    <t>ดร.จิราพร</t>
  </si>
  <si>
    <t>ผศ.สุธาทิพย์</t>
  </si>
  <si>
    <t xml:space="preserve"> อ.เกศศิรินทร์</t>
  </si>
  <si>
    <t>กลยุทธ์ 1 ผลผลิตสอดรับกับความต้องการ</t>
  </si>
  <si>
    <t>12. โครงการพัฒนานวัตกรทางการศึกษาเพื่อพัฒนาท้องถิ่นโดยใช้สมรรถนะเป็นฐาน (พัฒนาท้องถิ่น)</t>
  </si>
  <si>
    <t>1) กิจกรรม ส่งเสริมทักษะทางปฏิบัติการวิทยาศาสตร์สำหรับการสอน</t>
  </si>
  <si>
    <t>รศ.ธงชัย</t>
  </si>
  <si>
    <t xml:space="preserve">1) กิจกรรม การพัฒนาทักษะการจัดทำสื่อการสอนด้วยปัญญาประดิษฐ์(AI) ให้กับครูผู้สอนของศูนย์ส่งเสริมการเรียนรู้ ระดับเขต (ศกร.) เขตบางเขน กรุงเทพมหานคร      </t>
  </si>
  <si>
    <t xml:space="preserve"> 10) กิจกรรม การพัฒนาบัณฑิตคณะวิทยาศาสตร์และเทคโนโลยี ด้วยกระบวนการวิศวกรสังคม เพื่อยกระดับคุณภาพชีวิตของชุมชน  (ศาสตร์พระราชา)</t>
  </si>
  <si>
    <t>17. โครงการยกระดับคุณภาพการศึกษาโรงเรียนขนาดเล็กฯ (พัฒนาท้องถิ่น)</t>
  </si>
  <si>
    <t xml:space="preserve">2) กิจกรรมการพัฒนาแหล่งเรียนรู้และแปรรูปขยะพลาสติกสู่การนำไปใช้ประโยชน์ใน อ.ชัยบาดาล จ.ลพบุรี </t>
  </si>
  <si>
    <t xml:space="preserve">1) กิจกรรมการพัฒนาศูนย์การเรียนรู้สวนสมุนไพรและการพัฒนาผลิตภัณฑ์สมุนไพรในพื้นที่โรงเรียนนุ่มประสงค์วิทยา อ.บางกรวย จ.นนทบุรี ปีที่ 2 </t>
  </si>
  <si>
    <t xml:space="preserve"> -ศึกษาดูงาน บูรณาการจัดการเรียนการสอนกับการวิจัย/การทำนุบำรุงศิลปวัฒนธรรม พัฒนานักศึกษา </t>
  </si>
  <si>
    <t>ไตรมาส 2 (มกราคม - มีนาคม 2568)  ข้อมูล ณ วันที่ 24 กุมภาพันธ์ 2568</t>
  </si>
  <si>
    <t xml:space="preserve">5) กิจกรรม การพัฒนาผลิตภัณฑ์ในชุมชนเพื่อประโยชน์เชิงพาณิชย์ในวิสาหกิจชุมชนแม่บ้านท่าอิฐสัมพันธ์ ม.9 ต.ท่าอิฐ อ.ปากเกร็ด  จ.นนทบุรี*** </t>
  </si>
  <si>
    <t>4) กิจกรรม การพัฒนาผลิตภัณฑ์ในชุมชนเพื่อประโยชน์เชิงพาณิชย์ในวิสาหกิจชุมชนกลุ่มแปรรูปบ้านแหลมเหนือ: ต.บางตะไนย์ อ.ปากเกร็ด จ.นนทบุรี **</t>
  </si>
  <si>
    <t xml:space="preserve">6) กิจกรรม การพัฒนาผลิตภัณฑ์ส่งเสริมสุขภาพด้วยศาสตร์การแพทย์แผนไทย เพื่อยกระดับคุณภาพชีวิตชุมชนบ้านหัวลิงใน ตำบลหนองแสง อำเภอปากพลี จังหวัดนครนายก*** </t>
  </si>
  <si>
    <t xml:space="preserve">8) กิจกรรม การพัฒนาผลิตภัณฑ์สมุนไพรเพื่อเสริมสร้างสุขภาพกลุ่มผู้สูงอายุตำบลมะกอกหวาน ตำบลม่วงค่อม และตำบลบัวชุม อำเภอชัยบาดาล จังหวัดลพบุรี***    </t>
  </si>
  <si>
    <t xml:space="preserve">1) กิจกรรม การพัฒนาทักษะการจัดทำสื่อการสอนด้วยปัญญาประดิษฐ์(AI) ให้กับครูผู้สอนของศูนย์ส่งเสริมการเรียนรู้ ระดับเขต (ศกร.) เขตบางเขน กรุงเทพมหานคร**      </t>
  </si>
  <si>
    <t>14) กิจกรรม พัฒนาคุณภาพชีวิต และยกระดับเศรษฐกิจฐานรากโดยการพัฒนาผลิตภัณฑ์จากวัสดุในท้องถิ่น **</t>
  </si>
  <si>
    <t xml:space="preserve">10) กิจกรรม การส่งเสริมและพัฒนาผลิตภัณฑ์อาหาร เพื่อเสริมสร้างคุณภาพชีวิตคนในชุมชนบ้านเอื้ออาทรบางบัวทอง 2 จังหวัดนนทบุรี** </t>
  </si>
  <si>
    <t>3) กิจกรรม ศูนย์การเรียนรู้การเกษตรฐานรากเชิงสร้างสรรค์ บ้านกุดรัง จ.นครนายก **</t>
  </si>
  <si>
    <t>2) กิจกรรม การพัฒนาผลิตภัณฑ์แชมพูมะกรูด-อัญชัน เชิงพานิชย์ในวิสาหกิจกลุ่มผู้สูงอายุ หมู่  11  ต.ม่วงค่อม อ.ชับบาดาล จ.ลพบุรี ***</t>
  </si>
  <si>
    <t>9) กิจกรรม การพัฒนาและยกระดับคุณภาพผลิตภัณฑ์สมุนไพรในท้องถิ่นอำเภอชัยบาดาล จังหวัดลพบุรี เพื่อเพิ่มรายได้ ปีที่ ๔ **</t>
  </si>
  <si>
    <t>11) กิจกรรม การเสริมสร้างสุขภาพจิตของผู้สูงอายุในชุมชนด้วยการเรียนรู้แบบมีส่วนร่วมจากงานฝีมือท้องถิ่นผลิตภัณฑ์ดอกไม้ดินสู่ทักษะอาชีพ ***</t>
  </si>
  <si>
    <t>1) กิจกรรม การแปรรูปเพื่อยกระดับผลิตภัณฑ์จากกระเทียมในอำเภอชัยบาดาล จ.ลพบุรี ***</t>
  </si>
  <si>
    <t>1) กิจกรรม การพัฒนาระบบการบริหารข้อมูลกองทุนกลุ่มออมทรัพย์เพื่อการผลิตบ้านท่ารวก ตำบลหนองยายโต๊ะ อำเภอชัยบาดาล จังหวัดลพบุรี***</t>
  </si>
  <si>
    <t>2) กิจกรรมการพัฒนาแหล่งเรียนรู้และแปรรูปขยะพลาสติกสู่การนำไปใช้ประโยชน์ใน อ.ชัยบาดาล จ.ลพบุรี ***</t>
  </si>
  <si>
    <t>1) กิจกรรม ส่งเสริมทักษะทางปฏิบัติการวิทยาศาสตร์สำหรับการสอน***</t>
  </si>
  <si>
    <t>1) กิจกรรม สนับสนุนการบริหารจัดการด้านการวิจัยและการสร้างสรรค์นวัตกรรม**</t>
  </si>
  <si>
    <t xml:space="preserve"> -ศึกษาดูงาน บูรณาการจัดการเรียนการสอนกับการวิจัย/การทำนุบำรุงศิลปวัฒนธรรม พัฒนานักศึกษา*** </t>
  </si>
  <si>
    <t>ปิดโครงการ</t>
  </si>
  <si>
    <t xml:space="preserve">  -อบรมนักพัฒนาโปรแกรมประยุกต์บนอุปกรณ์เคลื่อนที่***</t>
  </si>
  <si>
    <t xml:space="preserve"> -การเตรียมความพร้อม ความรู้ด้านวิชาการและวิชาชีพเทคโนโลยีการอาหารกับการเป็นผู้ประกอบการสมัยใหม่ ***</t>
  </si>
  <si>
    <t xml:space="preserve">  -ศึกษาดูงานในสภาวะการทำงานจริงทางด้านวิทยาศาสตร์และเทคโนโลยีการอาหาร ***</t>
  </si>
  <si>
    <t xml:space="preserve">  -การฝึกปฏิบัติงานในสถานบริการสุขภาพ***</t>
  </si>
  <si>
    <t xml:space="preserve"> - การฝึกฏิบัติการด้าน Generative AI สำหรับงานวิจัยและนวัตกรรมด้านสุขภาพ***</t>
  </si>
  <si>
    <t xml:space="preserve">  - เพิ่มพูนทักษะทางด้านวิชาชีพ***</t>
  </si>
  <si>
    <t xml:space="preserve"> 4)  กิจกรรม ส่งเสริมและพัฒนาศักยภาพนผู้เรียนสู่ความเป็นเลิศ สำหรับนักศึกษาภาคปกติ***</t>
  </si>
  <si>
    <t xml:space="preserve"> -กิจกรรมการบริหารการพัฒนาซอฟต์แวร์แบบ Agile เพื่อธุรกิจ ***</t>
  </si>
  <si>
    <t xml:space="preserve"> -กิจกรรมจัดหาสิ่งสนับสนุนและสื่อการเรียนรู้ที่เหมาะสมกับสถานการณ์ปัจจุบันสำหรับการจัดการเรียนการสอนภาค กศ.พบ. สาขาวิชาวิทยาการคอมพิวเตอร์ ***</t>
  </si>
  <si>
    <t xml:space="preserve"> -กิจกรรมการเตรียมความพร้อมสำหรับประกอบอาชีพสายงานด้านวิทยาการคอมพิวเตอร์***</t>
  </si>
  <si>
    <t xml:space="preserve"> -กิจกรรมจัดซื้อวัสดุและสื่อการเรียนรู้ ภาคกศ.พบ. สาขาวิชาเทคโนโลยีสารสนเทศ***</t>
  </si>
  <si>
    <t xml:space="preserve"> -กิจกรรมบริหารจัดการส่วนกลางของคณะวิทยาศาสตร์และเทคโนโลยี ภาค กศ.พบ. ***</t>
  </si>
  <si>
    <t xml:space="preserve"> 10) กิจกรรม การพัฒนาบัณฑิตคณะวิทยาศาสตร์และเทคโนโลยี ด้วยกระบวนการวิศวกรสังคม เพื่อยกระดับคุณภาพชีวิตของชุมชน  (ศาสตร์พระราชา)***</t>
  </si>
  <si>
    <t>1)  กิจกรรม  พัฒนาสมรรถนะบุคลากรทุกระดับและสายงานเพื่อเพิ่มประสิทธิภาพในการปฏิบัติงานเพื่อเพิ่มประสิทธิภาพในการปฏิบัติงาน***</t>
  </si>
  <si>
    <t xml:space="preserve">  -ตรวจประเมินสถาบันและประกันคุณภาพการศึกษา***</t>
  </si>
  <si>
    <t xml:space="preserve">  -จัดหาสิ่งสนับสนุนการเรียนรู้สำหรับการจัดการเรียนการสอนภาคปกติด้านวิทยาศาสตร์และเทคโนโลยี สาขาวิชาวิทยาการคอมพิวเตอร์***</t>
  </si>
  <si>
    <t xml:space="preserve"> -จัดซื้อวัสดุและสื่อการเรียนรู้ ภาคปกติ สาขาวิชาเทคโนโลยีสารสนเทศ***</t>
  </si>
  <si>
    <t xml:space="preserve"> -จัดหาสิ่งสนับสนุนการเรียนรู้สำหรับการจัดการเรียนการสอนภาคปกติด้านวิทยาศาสตร์และเทคโนโลยี สาขาวิชาคอมพิวเตอร์แอนิเมชันและมัลติมีเดีย***</t>
  </si>
  <si>
    <t xml:space="preserve"> -จัดซื้อวัสดุและสื่อการเรียนรู้สาขาวิชาคณิตศาสตร์***</t>
  </si>
  <si>
    <t xml:space="preserve">    - จัดหาและพัฒนาสื่อการเรียนรู้เพื่อความเป็นเลิศทางการศึกษาสาขาเทคโนโลยีการจัดการสุขภาพ***</t>
  </si>
  <si>
    <t xml:space="preserve">   -พัฒนาการเรียนการสอนสาขาวิชากลุ่มวิชาวิทยาศาสตร์พื้นฐาน (ไว้ส่วนกลางคณะ)***</t>
  </si>
  <si>
    <t xml:space="preserve">   -การพัฒนานักศึกษาสาขาวิชาวิทยาศาสตร์เครื่องสำอางสู่การทำงานในศตวรรษที่ 21***</t>
  </si>
  <si>
    <t xml:space="preserve">  -พัฒนาห้องปฏิบัติการ จัดหาอุปกรณ์อินเตอร์เน็ต ปรับปรุงสภาพแวดล้อม ซ่อมบำรุงครุภัณฑ์ (ส่วนกลาง)***</t>
  </si>
  <si>
    <t>หมายเหตุ *** โครงการ/กิจกรรม ที่มีงบประมาณในไตรมาสที่ 2 แล้วยังไม่ได้ดำเนินการขออนุมัติดำเนินกิจกรรม ยังไม่มีการเบิกจ่าย จึงต้องเร่งดำเนินการขออนุมัติและดำเนินการเบิกจ่าย</t>
  </si>
  <si>
    <t xml:space="preserve">              ** โครงการ/กิจกรรม ที่มีงบประมาณในไตรมาสที่ 2 แล้วขออนุมัติดำเนินกิจกรรมแล้ว แต่ยังอยู่ระหว่างการดำเนินกิจกรรม จึงขอให้เร่งการดำเนินกิจกรรมและ</t>
  </si>
  <si>
    <t xml:space="preserve">                  ให้แล้วเสร็จภายในวันที่ 26 มีนาคม 2568 โดยส่งเข้ามาฝ่ายตรวจสอบ (คุณมรกต) ภายในเวลาราชการ 16.30 น.</t>
  </si>
  <si>
    <t xml:space="preserve">                  ส่งเอกสารเบิกจ่ายให้แล้วเสร็จภายในวันที่ 26 มีนาคม 2568 โดยส่งเข้ามาฝ่ายตรวจสอบ (คุณมรกต) ภายในเวลาราชการ 16.30 น.</t>
  </si>
  <si>
    <t xml:space="preserve">    โครงการ/กิจกรรมที่ปิดโครงการ จำนวน 8 กิจกรรม ขอให้ดำเนินการจัดส่งรายงานผลการดำเนินงานตามแบบฟอร์มของคณะ ภายในวันที่ 4 เมษายน 2568 โดยส่งเข้าระบบ e-doc </t>
  </si>
  <si>
    <t xml:space="preserve"> 1) กิจกรรม ส่งเสริมให้ความรู้การบริหารจัดการและการประชาสัมพันธ์ Soft  Power ของชุมชนท้องถิ่นจากการบริการวิชาการและงานวิจัยภายใต้การดำเนินงานของคณะวิทยาศาสตร์และเทคโนโลยี **</t>
  </si>
  <si>
    <t>ไตรมาส 4        (ก.ค.-ก.ย.68)</t>
  </si>
  <si>
    <t>รวมยุทธศาสตร์ที่ 1</t>
  </si>
  <si>
    <t>รวมยุทธศาสตร์ที่ 2</t>
  </si>
  <si>
    <t xml:space="preserve">  -ปลูกฝังคุณธรรมและจริยธรรมนักศึกษาสาขาวิชาเทคโนโลยีอาหารและความเป็นผู้ประกอบการสมัยใหม่ 4 ชั้นปี “รู้รักสามัคคี ครั้งที่ 16” **</t>
  </si>
  <si>
    <t xml:space="preserve"> -การพัฒนานักศึกษาให้มีทักษะที่พึงประสงค์ในศตวรรษที่ 21 สาขาวิชาคอมพิวเตอร์แอนิเมชันและมัลติมีเดีย**</t>
  </si>
  <si>
    <t xml:space="preserve"> -ส่งเสริมบัณฑิตสาขาคหกรรมศาสตร์ให้มีคุณลักษณะที่พึงประสงค์และพัฒนาวิชาการเพื่อเข้าสู่วิชาชีพ** </t>
  </si>
  <si>
    <t xml:space="preserve">  - จัดหาและสนับสนุนการจัดการเรียนรู้เพื่อความเป็นเลิศทางการศึกษาสาขาวิชาเทคโนโลยีอาหารและความเป็นผู้ประกอบการสมัยใหม่***</t>
  </si>
  <si>
    <t>ร้อยละเบิกจ่ายภาพรวม</t>
  </si>
  <si>
    <t>ร้อยละเบิกจ่ายไตรมาสที่ 2</t>
  </si>
  <si>
    <t>ร้อยละเบิกจ่ายงบดำเนินงานภาพรวมไม่รวมค่าครุภัณฑ์</t>
  </si>
  <si>
    <t>ร้อยละงบคงเหลือ (%)</t>
  </si>
  <si>
    <t>ร้อยละการเบิกจ่าย (%)</t>
  </si>
  <si>
    <t>ร้อยละงบที่อยู่ระหว่างการดำเนินงาน (%)</t>
  </si>
  <si>
    <t>ไตรมาส 2 (มกราคม - มีนาคม 2568)  ข้อมูล ณ วันที่ 25 กุมภาพันธ์ 2568</t>
  </si>
  <si>
    <t>2) กิจกรรม การพัฒนาผลิตภัณฑ์แชมพูมะกรูด-อัญชัน เชิงพานิชย์ในวิสาหกิจกลุ่มผู้สูงอายุ หมู่  11  ต.ม่วงค่อม อ.ชัยบาดาล จ.ลพบุรี ***</t>
  </si>
  <si>
    <t>3) กิจกรรม การพัฒนารูปแบบผลิตภัณฑ์นมแพะอัดเม็ดสู่แพลตฟอร์มออนไลน์**</t>
  </si>
  <si>
    <t>2) กิจกรรมการพัฒนาแหล่งเรียนรู้และแปรรูปขยะพลาสติกสู่การนำไปใช้ประโยชน์ใน อำเภอชัยบาดาล จ.ลพบุรี ***</t>
  </si>
  <si>
    <t xml:space="preserve">8) กิจกรรม การพัฒนาผลิตภัณฑ์สมุนไพรเพื่อเสริมสร้างสุขภาพกลุ่มผู้สูงอายุตำบลมะกอกหวาน ตำบลม่วงค่อม และตำบลบัวชุม อำเภอชัยบาดาล จังหวัดลพบุรี**    </t>
  </si>
  <si>
    <t xml:space="preserve"> 15)กิจกรรมการส่งเสริมอาชีพเกษตรในเมืองและพัฒนาผลิตภัณฑ์ชุมชนของสมาชิกกลุ่มเกษตรกรเทศบาลเมืองใหม่บางบัวทอง อำเภอบางบัวทอง จังหวัดนนทบุรี**</t>
  </si>
  <si>
    <t xml:space="preserve">13) กิจกรรม อบรมเชิงปฏิบัติการเรื่องการบริหารจัดการการใช้การใช้สารกระตุ้นเชิงชีวภาพ (bio stimulant) เพื่อเพิ่มผลผลิตของหน่อไม้ฝรั่งของอำเภอชัยบาดาล จังหวัดลพบุรี** </t>
  </si>
  <si>
    <t>1) กิจกรรม จัดหาครุภัณฑ์วิทยาศาสตร์และเทคโนโลยี ประจำปีงบประมาณ พ.ศ. 2568</t>
  </si>
  <si>
    <t>หมายเหตุ</t>
  </si>
  <si>
    <t xml:space="preserve">             *** โครงการ/กิจกรรม ที่มีงบประมาณในไตรมาสที่ 2 แล้วยังไม่ได้ดำเนินการขออนุมัติดำเนินกิจกรรม ยังไม่มีการเบิกจ่าย จึงต้องเร่งดำเนินการขออนุมัติและดำเนินการเบิกจ่าย</t>
  </si>
  <si>
    <t>งบครุภัณฑ์ประจำปีงบประมาณ พ.ศ. 2568 จำนวนเงิน 31,025,700.-บาท</t>
  </si>
  <si>
    <t xml:space="preserve"> 1) กิจกรรม ส่งเสริมให้ความรู้การบริหารจัดการและการประชาสัมพันธ์ Soft  Power ของชุมชนท้องถิ่นจากการบริการวิชาการและงานวิจัยภายใต้การดำเนินงานของคณะวิทยาศาสตร์และเทคโนโลยี </t>
  </si>
  <si>
    <t>5) กิจกรรม การพัฒนาผลิตภัณฑ์ในชุมชนเพื่อประโยชน์เชิงพาณิชย์ในวิสาหกิจชุมชนแม่บ้านท่าอิฐสัมพันธ์ ม.9 ต.ท่าอิฐ อ.ปากเกร็ด  จ.นนทบุรี**</t>
  </si>
  <si>
    <t xml:space="preserve">8) กิจกรรม การอบรมเชิงปฏิบัติการ การจัดการขยะย่อยสลายและขยะขายได้     </t>
  </si>
  <si>
    <t xml:space="preserve">10) กิจกรรม อบรมเชิงปฏิบัติการเรื่องการบริหารจัดการการใช้การใช้สารกระตุ้นเชิงชีวภาพ (bio stimulant) เพื่อเพิ่มผลผลิตของหน่อไม้ฝรั่งของอำเภอชัยบาดาล จังหวัดลพบุรี </t>
  </si>
  <si>
    <t>11) กิจกรรม การพัฒนาผลิตภัณฑ์ส่งเสริมสุขภาพด้วยศาสตร์การแพทย์แผนไทย เพื่อยกระดับคุณภาพชีวิตชุมชนบ้านหัวลิงใน ตำบลหนองแสง อำเภอปากพลี จังหวัดนครนายก**</t>
  </si>
  <si>
    <t>13) กิจกรรม การพัฒนาและยกระดับคุณภาพผลิตภัณฑ์สมุนไพรในท้องถิ่นอำเภอชัยบาดาล จังหวัดลพบุรี เพื่อเพิ่มรายได้ ปีที่ ๔ **</t>
  </si>
  <si>
    <t>1) กิจกรรม การแปรรูปเพื่อยกระดับผลิตภัณฑ์จากกระเทียมในอำเภอชัยบาดาล จ.ลพบุรี **</t>
  </si>
  <si>
    <t>14) กิจกรรม การเสริมสร้างสุขภาพจิตของผู้สูงอายุในชุมชนด้วยการเรียนรู้แบบมีส่วนร่วมจากงานฝีมือท้องถิ่นผลิตภัณฑ์ดอกไม้ดินสู่ทักษะอาชีพ **</t>
  </si>
  <si>
    <t>2) กิจกรรม การพัฒนาผลิตภัณฑ์แชมพูมะกรูด-อัญชัน เชิงพานิชย์ในวิสาหกิจกลุ่มผู้สูงอายุ หมู่  11  ต.ม่วงค่อม อ.ชับบาดาล จ.ลพบุรี **</t>
  </si>
  <si>
    <t xml:space="preserve">  -อบรมนักพัฒนาโปรแกรมประยุกต์บนอุปกรณ์เคลื่อนที่**</t>
  </si>
  <si>
    <t xml:space="preserve"> -ส่งเสริมบัณฑิตสาขาคหกรรมศาสตร์ให้มีคุณลักษณะที่พึงประสงค์และพัฒนาวิชาการเพื่อเข้าสู่วิชาชีพ</t>
  </si>
  <si>
    <t xml:space="preserve"> -กิจกรรมการบริหารการพัฒนาซอฟต์แวร์แบบ Agile เพื่อธุรกิจ</t>
  </si>
  <si>
    <t xml:space="preserve">  - จัดหาและสนับสนุนการจัดการเรียนรู้เพื่อความเป็นเลิศทางการศึกษาสาขาวิชาเทคโนโลยีอาหารและความเป็นผู้ประกอบการสมัยใหม่</t>
  </si>
  <si>
    <t xml:space="preserve">7) กิจกรรม การส่งเสริมและพัฒนาผลิตภัณฑ์อาหาร เพื่อเสริมสร้างคุณภาพชีวิตคนในชุมชนบ้านเอื้ออาทรบางบัวทอง 2 จังหวัดนนทบุรี </t>
  </si>
  <si>
    <t>6) กิจกรรม การพัฒนาผลิตภัณฑ์ส่งเสริมสุขภาพของชุมชนบางรักน้อย จังหวัดนนทบุรี **</t>
  </si>
  <si>
    <t>2) กิจกรรม การพัฒนาคุณภาพชีวิตอาสาสมัครสาธารณสุขประจำหมู่บ้าน ในพื้นที่ตำบลทำนบ อำเภอองครักษ์ จังหวัดนครนายก **</t>
  </si>
  <si>
    <t>3) กิจกรรม การพัฒนาเครื่องดื่มและอาหารว่างจากสมุนไพรในท้องถิ่นเพื่อเสริมภูมิคุ้มกัน ในชุมชนบ้านทุ่งกระโปรง อำเภอบ้านนา จังหวัดนครนายก **</t>
  </si>
  <si>
    <t xml:space="preserve">9) กิจกรรม พัฒนาคุณภาพชีวิต และยกระดับเศรษฐกิจฐานรากโดยการพัฒนาผลิตภัณฑ์จากวัสดุในท้องถิ่น </t>
  </si>
  <si>
    <t xml:space="preserve">12) กิจกรรม การพัฒนาผลิตภัณฑ์สมุนไพรเพื่อเสริมสร้างสุขภาพกลุ่มผู้สูงอายุตำบลมะกอกหวาน ตำบลม่วงค่อม และตำบลบัวชุม อำเภอชัยบาดาล จังหวัดลพบุรี   </t>
  </si>
  <si>
    <t>15) กิจกรรม การส่งเสริมอาชีพเกษตรในเมืองและพัฒนาผลิตภัณฑ์ชุมชนของสมาชิกกลุ่มเกษตรกรเทศบาลเมืองใหม่บางบัวทอง อำเภอบางบัวทอง จังหวัดนนทบุรี</t>
  </si>
  <si>
    <t>ไตรมาส 2 (มกราคม - มีนาคม 2568)  ข้อมูล ณ วันที่ 25 มีนาคม 2568</t>
  </si>
  <si>
    <t xml:space="preserve">  -ปลูกฝังคุณธรรมและจริยธรรมนักศึกษาสาขาวิชาเทคโนโลยีอาหารและความเป็นผู้ประกอบการสมัยใหม่ 4 ชั้นปี “รู้รักสามัคคี ครั้งที่ 16”</t>
  </si>
  <si>
    <t xml:space="preserve">  -ศึกษาดูงานในสภาวะการทำงานจริงทางด้านวิทยาศาสตร์และเทคโนโลยีการอาหาร**</t>
  </si>
  <si>
    <t>1)  กิจกรรม  พัฒนาสมรรถนะบุคลากรทุกระดับและสายงานเพื่อเพิ่มประสิทธิภาพในการปฏิบัติงานเพื่อเพิ่มประสิทธิภาพในการปฏิบัติงาน**</t>
  </si>
  <si>
    <t xml:space="preserve">   -พัฒนาการเรียนการสอนสาขาวิชากลุ่มวิชาวิทยาศาสตร์พื้นฐาน (ไว้ส่วนกลางคณะ)**</t>
  </si>
  <si>
    <t xml:space="preserve"> 2) กิจกรรม บริหารจัดการและสนับสนุนการดำเนินงานตามภาระกิจของสำนักงานคณบดี คณะวิทยาศาสตร์และเทคโนโลยี</t>
  </si>
  <si>
    <t xml:space="preserve"> -ศึกษาดูงาน บูรณาการจัดการเรียนการสอนกับการวิจัย/การทำนุบำรุงศิลปวัฒนธรรม พัฒนานักศึกษา** </t>
  </si>
  <si>
    <t xml:space="preserve"> -การเตรียมความพร้อม ความรู้ด้านวิชาการและวิชาชีพเทคโนโลยีการอาหารกับการเป็นผู้ประกอบการสมัยใหม่ **</t>
  </si>
  <si>
    <t xml:space="preserve"> - การฝึกฏิบัติการด้าน Generative AI สำหรับงานวิจัยและนวัตกรรมด้านสุขภาพ**</t>
  </si>
  <si>
    <t>หมายเหตุ *** โครงการ/กิจกรรม ที่มีงบประมาณในไตรมาสที่ 2 แล้วขออนุมัติดำเนินกิจกรรมแล้ว แต่ยังอยู่ระหว่างการดำเนินกิจกรรม จึงขอให้เร่งการดำเนินกิจกรรมและ</t>
  </si>
  <si>
    <t xml:space="preserve"> -กิจกรรมจัดหาสิ่งสนับสนุนและสื่อการเรียนรู้ที่เหมาะสมกับสถานการณ์ปัจจุบันสำหรับการจัดการเรียนการสอนภาค กศ.พบ. สาขาวิชาวิทยาการคอมพิวเตอร์ **</t>
  </si>
  <si>
    <t xml:space="preserve"> -กิจกรรมจัดซื้อวัสดุและสื่อการเรียนรู้ ภาคกศ.พบ. สาขาวิชาเทคโนโลยีสารสนเทศ**</t>
  </si>
  <si>
    <t xml:space="preserve"> -กิจกรรมบริหารจัดการส่วนกลางของคณะวิทยาศาสตร์และเทคโนโลยี ภาค กศ.พบ. **</t>
  </si>
  <si>
    <t xml:space="preserve">                  ส่งเอกสารเบิกจ่ายให้แล้วเสร็จภายในวันที่ 27 มีนาคม 2568 โดยส่งเข้ามาฝ่ายตรวจสอบ (คุณมรกต) ภายในเวลาราชการ 16.30 น.</t>
  </si>
  <si>
    <t xml:space="preserve">    โครงการ/กิจกรรมที่ปิดโครงการ จำนวน 21 กิจกรรม ขอให้ดำเนินการจัดส่งรายงานผลการดำเนินงานตามแบบฟอร์มของคณะ ภายในวันที่ 4 เมษายน 2568 โดยส่งเข้าระบบ e-doc </t>
  </si>
  <si>
    <t>ไตรมาส 3 (เมษายน - มิถุนายน 2568)  ข้อมูล ณ วันที่ 21 เมษายน 2568</t>
  </si>
  <si>
    <t>5) กิจกรรม การพัฒนาผลิตภัณฑ์ในชุมชนเพื่อประโยชน์เชิงพาณิชย์ในวิสาหกิจชุมชนแม่บ้านท่าอิฐสัมพันธ์ ม.9 ต.ท่าอิฐ อ.ปากเกร็ด  จ.นนทบุรี</t>
  </si>
  <si>
    <t>6) กิจกรรม การพัฒนาผลิตภัณฑ์ส่งเสริมสุขภาพของชุมชนบางรักน้อย จังหวัดนนทบุรี</t>
  </si>
  <si>
    <t>11) กิจกรรม การพัฒนาผลิตภัณฑ์ส่งเสริมสุขภาพด้วยศาสตร์การแพทย์แผนไทย เพื่อยกระดับคุณภาพชีวิตชุมชนบ้านหัวลิงใน ตำบลหนองแสง อำเภอปากพลี จังหวัดนครนายก</t>
  </si>
  <si>
    <t>13) กิจกรรม การพัฒนาและยกระดับคุณภาพผลิตภัณฑ์สมุนไพรในท้องถิ่นอำเภอชัยบาดาล จังหวัดลพบุรี เพื่อเพิ่มรายได้ ปีที่ ๔</t>
  </si>
  <si>
    <t>14) กิจกรรม การเสริมสร้างสุขภาพจิตของผู้สูงอายุในชุมชนด้วยการเรียนรู้แบบมีส่วนร่วมจากงานฝีมือท้องถิ่นผลิตภัณฑ์ดอกไม้ดินสู่ทักษะอาชีพ</t>
  </si>
  <si>
    <t>1) กิจกรรม การแปรรูปเพื่อยกระดับผลิตภัณฑ์จากกระเทียมในอำเภอชัยบาดาล จ.ลพบุรี</t>
  </si>
  <si>
    <t>2) กิจกรรม การพัฒนาผลิตภัณฑ์แชมพูมะกรูด-อัญชัน เชิงพานิชย์ในวิสาหกิจกลุ่มผู้สูงอายุ หมู่  11  ต.ม่วงค่อม อ.ชับบาดาล จ.ลพบุรี</t>
  </si>
  <si>
    <t>3) กิจกรรม ศูนย์การเรียนรู้การเกษตรฐานรากเชิงสร้างสรรค์ บ้านกุดรัง จ.นครนายก</t>
  </si>
  <si>
    <t xml:space="preserve">1) กิจกรรม การพัฒนาทักษะการจัดทำสื่อการสอนด้วยปัญญาประดิษฐ์(AI) ให้กับครูผู้สอนของศูนย์ส่งเสริมการเรียนรู้ ระดับเขต (ศกร.) เขตบางเขน กรุงเทพมหานคร  </t>
  </si>
  <si>
    <t>คืนโครงการ</t>
  </si>
  <si>
    <t xml:space="preserve"> -การเตรียมความพร้อม ความรู้ด้านวิชาการและวิชาชีพเทคโนโลยีการอาหารกับการเป็นผู้ประกอบการสมัยใหม่</t>
  </si>
  <si>
    <t>หมายเหตุ *** โครงการ/กิจกรรม ที่มีการคืนโครงการ</t>
  </si>
  <si>
    <t>ร้อยละเบิกจ่ายไตรมาสที่ 2**</t>
  </si>
  <si>
    <t xml:space="preserve"> ** ร้อยละการเบิกจ่ายไตรมาสที่ 2 ที่ได้ร้อยละ 105.77 นั้น เพราะบางโครงการ/กิจกรรมเป็นงบบริหารจัดการซึ่งงบประมาณสามารถนำงบประมาณในไตรมาส 1 มาใช้ได้ จึงทำให้ร้อยละการเบิกจ่ายของไตรมาส 2 เกิน 100   </t>
  </si>
  <si>
    <t xml:space="preserve"> -กิจกรรมบริหารจัดการส่วนกลางของคณะวิทยาศาสตร์และเทคโนโลยี ภาค กศ.พบ. *</t>
  </si>
  <si>
    <t xml:space="preserve"> * โครงการ/กิจกรรม ของคณะที่ไตรมาส 1 และไตรมาส 2 ยังไม่ได้ดำเนินการ แต่เป็นงบบริหารจัดการ จึงยังสามารถใช้งบประมาณได้</t>
  </si>
  <si>
    <t>ปิดโครงการ/ยังไม่ส่งรายงาน</t>
  </si>
  <si>
    <t>ปิดโครงการ/ส่งรายงานแล้ว</t>
  </si>
  <si>
    <t xml:space="preserve">    โครงการ/กิจกรรมที่ปิดโครงการ จำนวน 22 กิจกรรม โดยส่งรายงานผลการดำเนินงานแล้ว จำนวน 11 กิจกรรม และยังไม่ส่งรายงานผลการดำเนินกิจกรรม จำนวน 11 กิจกรรม </t>
  </si>
  <si>
    <t xml:space="preserve">             โดยขอให้ดำเนินการจัดส่งรายงานผลการดำเนินงานตามแบบฟอร์มของคณะ โดยส่งเข้าระบบ e-doc </t>
  </si>
  <si>
    <t>ไตรมาส 3 (เมษายน - มิถุนายน 2568)  ข้อมูล ณ วันที่ 20 พฤษภาคม 2568</t>
  </si>
  <si>
    <t xml:space="preserve"> -ศึกษาดูงาน บูรณาการจัดการเรียนการสอนกับการวิจัย/การทำนุบำรุงศิลปวัฒนธรรม พัฒนานักศึกษา **</t>
  </si>
  <si>
    <t xml:space="preserve"> -การเตรียมความพร้อมสำหรับประกอบอาชีพสายงานด้านวิทยาการคอมพิวเตอร์**</t>
  </si>
  <si>
    <t xml:space="preserve"> -กิจกรรมปรับพื้นฐานนักศึกษาสาขาวิชาเทคโนโลยีสารสนเทศ ชั้นปีที่ 1 **</t>
  </si>
  <si>
    <t xml:space="preserve"> - การพัฒนานักศึกษาสาขาวิชาการจัดการเทคโนโลยีการเกษตรสมัยใหม่ที่พึงประสงค์สู่การเรียนรู้ในศตวรรษที่ 21 **</t>
  </si>
  <si>
    <t xml:space="preserve"> -การพัฒนาทักษะที่พึงประสงค์ของนักศึกษาในศตวรรษที่ 21 ของสาขาวิชาการจัดการสิ่งแวดล้อมและทรัพยากรธรรมชาติ**</t>
  </si>
  <si>
    <t xml:space="preserve"> - ส่งเสริมและพัฒนาทักษะกระบวนการทางวิทยาศาสตร์และเทคโนโลยี ด้านภาษาอังกฤษและด้านดิจิทัลสำหรับนักศึกษาสาขาวิชาเทคโนโลยีอาหารและความเป็นผู้ประกอบการสมัยใหม่ **</t>
  </si>
  <si>
    <t xml:space="preserve"> -การพัฒนานักศึกษาสาขาวิชาวิทยาศาสตร์เครื่องสำอางสู่การทำงานในศตวรรษที่ 21**</t>
  </si>
  <si>
    <t xml:space="preserve">   -กิจกรรมไหว้ครูแพทย์แผนไทย**</t>
  </si>
  <si>
    <t xml:space="preserve">  -กิจกรรมเยี่ยมบ้านผู้ป่วยและผู้สูงอายุ **</t>
  </si>
  <si>
    <t xml:space="preserve"> -เปิดโลกทัศน์วิชาชีพแพทย์แผนไทยประยุกต์ **</t>
  </si>
  <si>
    <t xml:space="preserve">   -หน่วยแพทย์แผนไทยประยุกต์เคลื่อนที่ **</t>
  </si>
  <si>
    <t xml:space="preserve"> -กิจกรรมการเตรียมความพร้อมสำหรับประกอบอาชีพสายงานด้านวิทยาการคอมพิวเตอร์ **</t>
  </si>
  <si>
    <t xml:space="preserve"> 8)  ส่งเสริมศิลปวัฒนธรรมและความเป็นไทยสำหรับนักศึกษาคณะวิทยาศาสตร์และเทคโนโลยี**</t>
  </si>
  <si>
    <t xml:space="preserve">  -โครงการฝึกประสบการณ์วิชาชีพแพทย์แผนไทยประยุกต์**</t>
  </si>
  <si>
    <t xml:space="preserve">  - บริหารจัดการเพื่อการเรียนการสอนสาขาวิชาการแพทย์แผนไทยประยุกต์**</t>
  </si>
  <si>
    <t xml:space="preserve">  -จัดหาสิ่งสนับสนุนการเรียนรู้สำหรับการจัดการเรียนการสอนภาคปกติด้านวิทยาศาสตร์และเทคโนโลยี สาขาวิชาวิทยาการคอมพิวเตอร์ **</t>
  </si>
  <si>
    <t xml:space="preserve"> -จัดซื้อวัสดุและสื่อการเรียนรู้ ภาคปกติ สาขาวิชาเทคโนโลยีสารสนเทศ**</t>
  </si>
  <si>
    <t xml:space="preserve"> -จัดหาสิ่งสนับสนุนการเรียนรู้สำหรับการจัดการเรียนการสอนภาคปกติด้านวิทยาศาสตร์และเทคโนโลยี สาขาวิชาคอมพิวเตอร์แอนิเมชันและมัลติมีเดีย**</t>
  </si>
  <si>
    <t xml:space="preserve"> -จัดซื้อวัสดุและสื่อการเรียนรู้สาขาวิชาคณิตศาสตร์**</t>
  </si>
  <si>
    <t xml:space="preserve">  -จัดซื้อวัสดุและสื่อการเรียนรู้ สาขาวิชาการจัดการสิ่งแวดล้อมและทรัพยากรธรรมชาติ**</t>
  </si>
  <si>
    <t xml:space="preserve"> -การจัดหาวัสดุและสื่อการเรียนรู้ให้เหมาะสมต่อการเรียนการสอนสาขาวิชาคหกรรมศาสตร์**</t>
  </si>
  <si>
    <t xml:space="preserve">  - จัดหาและสนับสนุนการจัดการเรียนรู้เพื่อความเป็นเลิศทางการศึกษาสาขาวิชาเทคโนโลยีอาหารและความเป็นผู้ประกอบการสมัยใหม่**</t>
  </si>
  <si>
    <t xml:space="preserve">    - จัดหาและพัฒนาสื่อการเรียนรู้เพื่อความเป็นเลิศทางการศึกษาสาขาเทคโนโลยีการจัดการสุขภาพ**</t>
  </si>
  <si>
    <t xml:space="preserve">   -การพัฒนานักศึกษาสาขาวิชาวิทยาศาสตร์เครื่องสำอางสู่การทำงานในศตวรรษที่ 21**</t>
  </si>
  <si>
    <t xml:space="preserve"> ** โครงการ/กิจกรรม ที่มีงบประมาณดำเนินการในไตรมาสที่ 3</t>
  </si>
  <si>
    <t xml:space="preserve">    โครงการ/กิจกรรมที่ปิดโครงการ จำนวน 24 กิจกรรม โดยส่งรายงานผลการดำเนินงานแล้ว จำนวน 11 กิจกรรม และยังไม่ส่งรายงานผลการดำเนินกิจกรรม จำนวน 13 กิจกรรม </t>
  </si>
  <si>
    <t>ไตรมาส 3 (เมษายน - มิถุนายน 2568)  ข้อมูล ณ วันที่ 24 มิถุนายน 2568</t>
  </si>
  <si>
    <t xml:space="preserve"> -กิจกรรมการเตรียมความพร้อมสำหรับประกอบอาชีพสายงานด้านวิทยาการคอมพิวเตอร์ </t>
  </si>
  <si>
    <t xml:space="preserve">    โครงการ/กิจกรรมที่ปิดโครงการ จำนวน 40 กิจกรรม โดยส่งรายงานผลการดำเนินงานแล้ว จำนวน 13 กิจกรรม และยังไม่ส่งรายงานผลการดำเนินกิจกรรม จำนวน 27 กิจกรรม </t>
  </si>
  <si>
    <t xml:space="preserve"> 11) กิจกรรมการปรับปรุงกระบวนการผลิตและพัฒนาผลิตภัณฑ์ของวิสาหกิจชุมชนในอำเภอชัยบาดาล จังหวัดลพบุรี เพื่อยกระดับคุณภาพชีวิต ด้วยกระบวนการวิศวกรสังคม (ศาสตร์พระราชา)</t>
  </si>
  <si>
    <t>งบประมาณรวมที่หักงบครุภัณฑ์</t>
  </si>
  <si>
    <t>ไตรมาส 4 (กรกฎาคม - กันยายน 2568)  ข้อมูล ณ วันที่ 22 กรกฎาคม 2568</t>
  </si>
  <si>
    <t>ขอเลื่อนการใช้งบจากไตรมาส 3 มาใช้ไตรมาส 4 251,850 บาท</t>
  </si>
  <si>
    <t xml:space="preserve"> -กิจกรรมจัดซื้อวัสดุและสื่อการเรียนรู้ ภาค กศ.พบ. สาขาวิชาเทคโนโลยีสารสนเทศ</t>
  </si>
  <si>
    <t xml:space="preserve">  -จัดหาสิ่งสนับสนุนการเรียนรู้สำหรับการจัดการเรียนการสอนภาคปกติด้านวิทยาศาสตร์และเทคโนโลยี สาขาวิชาวิทยาการคอมพิวเตอร์ </t>
  </si>
  <si>
    <t xml:space="preserve">    โครงการ/กิจกรรมที่ปิดโครงการ จำนวน 46 กิจกรรม โดยส่งรายงานผลการดำเนินงานแล้ว จำนวน 22 กิจกรรม และยังไม่ส่งรายงานผลการดำเนินกิจกรรม จำนวน 24 กิจกรรม </t>
  </si>
  <si>
    <t xml:space="preserve"> ** โครงการ/กิจกรรม ที่ยังไม่ได้ดำเนินการ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</si>
</sst>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3" x14ac:knownFonts="1">
    <font>
      <sz val="11"/>
      <color theme="1"/>
      <name val="Tahoma"/>
      <charset val="222"/>
      <scheme val="minor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b/>
      <sz val="14"/>
      <color rgb="FF000000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3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3"/>
      <color theme="1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i/>
      <sz val="14"/>
      <color rgb="FF000000"/>
      <name val="TH SarabunPSK"/>
      <family val="2"/>
    </font>
    <font>
      <sz val="11"/>
      <color theme="1"/>
      <name val="Tahoma"/>
      <family val="2"/>
      <scheme val="minor"/>
    </font>
    <font>
      <b/>
      <sz val="14"/>
      <name val="Wingdings"/>
      <charset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1"/>
      <color indexed="8"/>
      <name val="TH SarabunPSK"/>
      <family val="2"/>
    </font>
    <font>
      <b/>
      <sz val="11"/>
      <color indexed="8"/>
      <name val="TH SarabunPSK"/>
      <family val="2"/>
    </font>
    <font>
      <b/>
      <sz val="11"/>
      <color theme="1"/>
      <name val="TH SarabunPSK"/>
      <family val="2"/>
    </font>
    <font>
      <b/>
      <sz val="12"/>
      <color indexed="8"/>
      <name val="TH SarabunPSK"/>
      <family val="2"/>
    </font>
    <font>
      <b/>
      <sz val="12"/>
      <color theme="1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b/>
      <sz val="10"/>
      <color indexed="8"/>
      <name val="TH SarabunPSK"/>
      <family val="2"/>
    </font>
    <font>
      <b/>
      <sz val="13"/>
      <color indexed="8"/>
      <name val="TH SarabunPSK"/>
      <family val="2"/>
    </font>
    <font>
      <b/>
      <sz val="16"/>
      <color indexed="8"/>
      <name val="TH SarabunPSK"/>
      <family val="2"/>
    </font>
    <font>
      <b/>
      <sz val="16"/>
      <color rgb="FF000000"/>
      <name val="TH SarabunPSK"/>
      <family val="2"/>
    </font>
    <font>
      <b/>
      <sz val="10"/>
      <color theme="1"/>
      <name val="TH SarabunPSK"/>
      <family val="2"/>
    </font>
    <font>
      <b/>
      <sz val="10"/>
      <name val="TH SarabunPSK"/>
      <family val="2"/>
    </font>
    <font>
      <sz val="12"/>
      <color theme="1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sz val="9"/>
      <color theme="1"/>
      <name val="TH SarabunPSK"/>
      <family val="2"/>
    </font>
    <font>
      <b/>
      <sz val="12"/>
      <color rgb="FF000000"/>
      <name val="TH SarabunPSK"/>
      <family val="2"/>
    </font>
    <font>
      <b/>
      <sz val="11"/>
      <color rgb="FF000000"/>
      <name val="TH SarabunPSK"/>
      <family val="2"/>
    </font>
    <font>
      <sz val="12"/>
      <color rgb="FF000000"/>
      <name val="TH SarabunPSK"/>
      <family val="2"/>
    </font>
    <font>
      <sz val="10"/>
      <color rgb="FF000000"/>
      <name val="TH SarabunPSK"/>
      <family val="2"/>
    </font>
    <font>
      <sz val="11"/>
      <color rgb="FF000000"/>
      <name val="TH SarabunPSK"/>
      <family val="2"/>
    </font>
    <font>
      <sz val="9"/>
      <color rgb="FF000000"/>
      <name val="TH SarabunPSK"/>
      <family val="2"/>
    </font>
    <font>
      <sz val="12"/>
      <color rgb="FFFF0000"/>
      <name val="TH SarabunPSK"/>
      <family val="2"/>
    </font>
    <font>
      <b/>
      <i/>
      <sz val="12"/>
      <color rgb="FF000000"/>
      <name val="TH SarabunPSK"/>
      <family val="2"/>
    </font>
    <font>
      <sz val="11"/>
      <color rgb="FFFF0000"/>
      <name val="TH SarabunPSK"/>
      <family val="2"/>
    </font>
    <font>
      <b/>
      <sz val="9"/>
      <color indexed="8"/>
      <name val="TH SarabunPSK"/>
      <family val="2"/>
    </font>
    <font>
      <b/>
      <sz val="15"/>
      <color indexed="8"/>
      <name val="TH SarabunPSK"/>
      <family val="2"/>
    </font>
    <font>
      <sz val="13"/>
      <color rgb="FF000000"/>
      <name val="TH SarabunPSK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rgb="FFFFFFCC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140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8" fillId="0" borderId="3" xfId="0" applyFont="1" applyBorder="1" applyAlignment="1">
      <alignment horizontal="left" vertical="top" wrapText="1"/>
    </xf>
    <xf numFmtId="43" fontId="8" fillId="0" borderId="3" xfId="1" applyFont="1" applyFill="1" applyBorder="1" applyAlignment="1">
      <alignment horizontal="right" vertical="top" shrinkToFit="1"/>
    </xf>
    <xf numFmtId="43" fontId="5" fillId="0" borderId="3" xfId="1" applyFont="1" applyBorder="1" applyAlignment="1">
      <alignment vertical="top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vertical="top"/>
    </xf>
    <xf numFmtId="43" fontId="5" fillId="0" borderId="3" xfId="1" applyFont="1" applyBorder="1" applyAlignment="1">
      <alignment vertical="top" wrapText="1"/>
    </xf>
    <xf numFmtId="0" fontId="8" fillId="0" borderId="9" xfId="0" applyFont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9" fillId="5" borderId="3" xfId="0" applyFont="1" applyFill="1" applyBorder="1"/>
    <xf numFmtId="0" fontId="1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vertical="top" shrinkToFit="1"/>
    </xf>
    <xf numFmtId="0" fontId="5" fillId="2" borderId="9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vertical="top" shrinkToFit="1"/>
    </xf>
    <xf numFmtId="0" fontId="15" fillId="0" borderId="3" xfId="0" applyFont="1" applyBorder="1" applyAlignment="1">
      <alignment vertical="top"/>
    </xf>
    <xf numFmtId="0" fontId="8" fillId="2" borderId="3" xfId="0" applyFont="1" applyFill="1" applyBorder="1" applyAlignment="1">
      <alignment vertical="top" shrinkToFit="1"/>
    </xf>
    <xf numFmtId="0" fontId="9" fillId="2" borderId="3" xfId="0" applyFont="1" applyFill="1" applyBorder="1" applyAlignment="1">
      <alignment vertical="top" wrapText="1"/>
    </xf>
    <xf numFmtId="0" fontId="8" fillId="0" borderId="3" xfId="0" applyFont="1" applyBorder="1" applyAlignment="1">
      <alignment horizontal="left" vertical="top" shrinkToFit="1"/>
    </xf>
    <xf numFmtId="0" fontId="8" fillId="0" borderId="3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9" fillId="2" borderId="0" xfId="0" applyFont="1" applyFill="1"/>
    <xf numFmtId="43" fontId="1" fillId="2" borderId="3" xfId="1" applyFont="1" applyFill="1" applyBorder="1" applyAlignment="1">
      <alignment horizontal="center" vertical="center" wrapText="1" shrinkToFit="1"/>
    </xf>
    <xf numFmtId="0" fontId="1" fillId="2" borderId="9" xfId="0" applyFont="1" applyFill="1" applyBorder="1" applyAlignment="1">
      <alignment horizontal="center" vertical="center" wrapText="1" shrinkToFit="1"/>
    </xf>
    <xf numFmtId="43" fontId="3" fillId="3" borderId="3" xfId="1" applyFont="1" applyFill="1" applyBorder="1" applyAlignment="1">
      <alignment vertical="top" wrapText="1"/>
    </xf>
    <xf numFmtId="43" fontId="3" fillId="3" borderId="3" xfId="1" applyFont="1" applyFill="1" applyBorder="1" applyAlignment="1">
      <alignment horizontal="center" vertical="top" shrinkToFit="1"/>
    </xf>
    <xf numFmtId="43" fontId="1" fillId="3" borderId="3" xfId="1" applyFont="1" applyFill="1" applyBorder="1" applyAlignment="1">
      <alignment horizontal="center" vertical="top" shrinkToFit="1"/>
    </xf>
    <xf numFmtId="43" fontId="3" fillId="2" borderId="5" xfId="1" applyFont="1" applyFill="1" applyBorder="1" applyAlignment="1">
      <alignment vertical="top" wrapText="1"/>
    </xf>
    <xf numFmtId="43" fontId="3" fillId="2" borderId="6" xfId="0" applyNumberFormat="1" applyFont="1" applyFill="1" applyBorder="1" applyAlignment="1">
      <alignment horizontal="center" vertical="top" shrinkToFit="1"/>
    </xf>
    <xf numFmtId="43" fontId="3" fillId="2" borderId="6" xfId="1" applyFont="1" applyFill="1" applyBorder="1" applyAlignment="1">
      <alignment horizontal="center" vertical="top" shrinkToFit="1"/>
    </xf>
    <xf numFmtId="43" fontId="1" fillId="2" borderId="6" xfId="1" applyFont="1" applyFill="1" applyBorder="1" applyAlignment="1">
      <alignment horizontal="center" vertical="top" shrinkToFit="1"/>
    </xf>
    <xf numFmtId="43" fontId="8" fillId="2" borderId="3" xfId="1" applyFont="1" applyFill="1" applyBorder="1" applyAlignment="1">
      <alignment vertical="top" wrapText="1"/>
    </xf>
    <xf numFmtId="43" fontId="5" fillId="0" borderId="3" xfId="1" applyFont="1" applyFill="1" applyBorder="1" applyAlignment="1">
      <alignment vertical="top" wrapText="1"/>
    </xf>
    <xf numFmtId="43" fontId="8" fillId="2" borderId="3" xfId="1" applyFont="1" applyFill="1" applyBorder="1" applyAlignment="1">
      <alignment horizontal="center" vertical="top" shrinkToFit="1"/>
    </xf>
    <xf numFmtId="43" fontId="8" fillId="2" borderId="3" xfId="1" applyFont="1" applyFill="1" applyBorder="1" applyAlignment="1">
      <alignment vertical="top"/>
    </xf>
    <xf numFmtId="0" fontId="1" fillId="2" borderId="3" xfId="0" applyFont="1" applyFill="1" applyBorder="1" applyAlignment="1">
      <alignment horizontal="center" vertical="top" wrapText="1"/>
    </xf>
    <xf numFmtId="43" fontId="3" fillId="3" borderId="3" xfId="0" applyNumberFormat="1" applyFont="1" applyFill="1" applyBorder="1" applyAlignment="1">
      <alignment horizontal="center" vertical="top" shrinkToFit="1"/>
    </xf>
    <xf numFmtId="43" fontId="1" fillId="3" borderId="3" xfId="0" applyNumberFormat="1" applyFont="1" applyFill="1" applyBorder="1" applyAlignment="1">
      <alignment horizontal="center" vertical="top" shrinkToFit="1"/>
    </xf>
    <xf numFmtId="43" fontId="1" fillId="2" borderId="6" xfId="0" applyNumberFormat="1" applyFont="1" applyFill="1" applyBorder="1" applyAlignment="1">
      <alignment horizontal="center" vertical="top" shrinkToFit="1"/>
    </xf>
    <xf numFmtId="0" fontId="6" fillId="0" borderId="3" xfId="0" applyFont="1" applyBorder="1" applyAlignment="1">
      <alignment horizontal="left" vertical="top" wrapText="1"/>
    </xf>
    <xf numFmtId="43" fontId="3" fillId="2" borderId="3" xfId="1" applyFont="1" applyFill="1" applyBorder="1" applyAlignment="1">
      <alignment vertical="top" wrapText="1"/>
    </xf>
    <xf numFmtId="43" fontId="3" fillId="2" borderId="3" xfId="0" applyNumberFormat="1" applyFont="1" applyFill="1" applyBorder="1" applyAlignment="1">
      <alignment horizontal="center" vertical="top" shrinkToFit="1"/>
    </xf>
    <xf numFmtId="43" fontId="1" fillId="2" borderId="3" xfId="0" applyNumberFormat="1" applyFont="1" applyFill="1" applyBorder="1" applyAlignment="1">
      <alignment horizontal="center" vertical="top" shrinkToFit="1"/>
    </xf>
    <xf numFmtId="43" fontId="2" fillId="0" borderId="3" xfId="1" applyFont="1" applyFill="1" applyBorder="1" applyAlignment="1">
      <alignment vertical="top" wrapText="1"/>
    </xf>
    <xf numFmtId="43" fontId="3" fillId="2" borderId="3" xfId="1" applyFont="1" applyFill="1" applyBorder="1" applyAlignment="1">
      <alignment horizontal="center" vertical="top" shrinkToFit="1"/>
    </xf>
    <xf numFmtId="43" fontId="1" fillId="2" borderId="3" xfId="1" applyFont="1" applyFill="1" applyBorder="1" applyAlignment="1">
      <alignment horizontal="center" vertical="top" shrinkToFit="1"/>
    </xf>
    <xf numFmtId="43" fontId="1" fillId="2" borderId="3" xfId="1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187" fontId="1" fillId="0" borderId="3" xfId="1" applyNumberFormat="1" applyFont="1" applyFill="1" applyBorder="1" applyAlignment="1">
      <alignment horizontal="right" vertical="top" shrinkToFit="1"/>
    </xf>
    <xf numFmtId="0" fontId="1" fillId="2" borderId="9" xfId="0" applyFont="1" applyFill="1" applyBorder="1" applyAlignment="1">
      <alignment horizontal="center" vertical="top" wrapText="1"/>
    </xf>
    <xf numFmtId="43" fontId="5" fillId="0" borderId="3" xfId="1" applyFont="1" applyFill="1" applyBorder="1" applyAlignment="1">
      <alignment horizontal="left" vertical="top"/>
    </xf>
    <xf numFmtId="43" fontId="5" fillId="0" borderId="3" xfId="1" applyFont="1" applyFill="1" applyBorder="1" applyAlignment="1">
      <alignment vertical="top"/>
    </xf>
    <xf numFmtId="43" fontId="8" fillId="2" borderId="3" xfId="1" applyFont="1" applyFill="1" applyBorder="1" applyAlignment="1">
      <alignment horizontal="center" vertical="top" wrapText="1"/>
    </xf>
    <xf numFmtId="43" fontId="19" fillId="2" borderId="3" xfId="1" applyFont="1" applyFill="1" applyBorder="1" applyAlignment="1">
      <alignment vertical="top"/>
    </xf>
    <xf numFmtId="43" fontId="10" fillId="2" borderId="3" xfId="1" applyFont="1" applyFill="1" applyBorder="1" applyAlignment="1">
      <alignment vertical="top"/>
    </xf>
    <xf numFmtId="0" fontId="9" fillId="2" borderId="3" xfId="0" applyFont="1" applyFill="1" applyBorder="1" applyAlignment="1">
      <alignment vertical="top"/>
    </xf>
    <xf numFmtId="43" fontId="9" fillId="2" borderId="3" xfId="1" applyFont="1" applyFill="1" applyBorder="1" applyAlignment="1">
      <alignment vertical="top"/>
    </xf>
    <xf numFmtId="0" fontId="5" fillId="0" borderId="9" xfId="0" applyFont="1" applyBorder="1" applyAlignment="1">
      <alignment horizontal="left" vertical="top" wrapText="1"/>
    </xf>
    <xf numFmtId="43" fontId="5" fillId="0" borderId="9" xfId="1" applyFont="1" applyBorder="1" applyAlignment="1">
      <alignment vertical="top"/>
    </xf>
    <xf numFmtId="43" fontId="19" fillId="2" borderId="3" xfId="1" applyFont="1" applyFill="1" applyBorder="1" applyAlignment="1">
      <alignment horizontal="center" vertical="top" wrapText="1"/>
    </xf>
    <xf numFmtId="0" fontId="18" fillId="2" borderId="0" xfId="0" applyFont="1" applyFill="1"/>
    <xf numFmtId="0" fontId="19" fillId="2" borderId="3" xfId="0" applyFont="1" applyFill="1" applyBorder="1" applyAlignment="1">
      <alignment vertical="top"/>
    </xf>
    <xf numFmtId="0" fontId="19" fillId="2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top" wrapText="1"/>
    </xf>
    <xf numFmtId="43" fontId="1" fillId="3" borderId="3" xfId="1" applyFont="1" applyFill="1" applyBorder="1" applyAlignment="1">
      <alignment horizontal="right" vertical="top" shrinkToFit="1"/>
    </xf>
    <xf numFmtId="43" fontId="10" fillId="3" borderId="3" xfId="0" applyNumberFormat="1" applyFont="1" applyFill="1" applyBorder="1" applyAlignment="1">
      <alignment vertical="top"/>
    </xf>
    <xf numFmtId="43" fontId="9" fillId="3" borderId="3" xfId="1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1" fillId="0" borderId="3" xfId="0" applyFont="1" applyBorder="1" applyAlignment="1">
      <alignment horizontal="left" vertical="top" wrapText="1"/>
    </xf>
    <xf numFmtId="43" fontId="1" fillId="0" borderId="3" xfId="1" applyFont="1" applyFill="1" applyBorder="1" applyAlignment="1">
      <alignment horizontal="right" vertical="top" shrinkToFit="1"/>
    </xf>
    <xf numFmtId="43" fontId="10" fillId="2" borderId="3" xfId="0" applyNumberFormat="1" applyFont="1" applyFill="1" applyBorder="1" applyAlignment="1">
      <alignment vertical="top"/>
    </xf>
    <xf numFmtId="43" fontId="22" fillId="3" borderId="3" xfId="1" applyFont="1" applyFill="1" applyBorder="1" applyAlignment="1">
      <alignment vertical="top"/>
    </xf>
    <xf numFmtId="43" fontId="21" fillId="3" borderId="3" xfId="1" applyFont="1" applyFill="1" applyBorder="1" applyAlignment="1">
      <alignment vertical="top"/>
    </xf>
    <xf numFmtId="43" fontId="2" fillId="2" borderId="3" xfId="1" applyFont="1" applyFill="1" applyBorder="1" applyAlignment="1">
      <alignment vertical="top"/>
    </xf>
    <xf numFmtId="43" fontId="5" fillId="2" borderId="3" xfId="1" applyFont="1" applyFill="1" applyBorder="1" applyAlignment="1">
      <alignment vertical="top"/>
    </xf>
    <xf numFmtId="43" fontId="5" fillId="0" borderId="1" xfId="1" applyFont="1" applyFill="1" applyBorder="1" applyAlignment="1">
      <alignment vertical="top" wrapText="1"/>
    </xf>
    <xf numFmtId="43" fontId="22" fillId="2" borderId="3" xfId="1" applyFont="1" applyFill="1" applyBorder="1" applyAlignment="1">
      <alignment vertical="top"/>
    </xf>
    <xf numFmtId="43" fontId="21" fillId="2" borderId="3" xfId="0" applyNumberFormat="1" applyFont="1" applyFill="1" applyBorder="1" applyAlignment="1">
      <alignment vertical="top"/>
    </xf>
    <xf numFmtId="43" fontId="21" fillId="2" borderId="3" xfId="1" applyFont="1" applyFill="1" applyBorder="1" applyAlignment="1">
      <alignment vertical="top"/>
    </xf>
    <xf numFmtId="43" fontId="1" fillId="2" borderId="3" xfId="1" applyFont="1" applyFill="1" applyBorder="1" applyAlignment="1">
      <alignment vertical="top"/>
    </xf>
    <xf numFmtId="43" fontId="1" fillId="0" borderId="3" xfId="1" applyFont="1" applyFill="1" applyBorder="1" applyAlignment="1">
      <alignment vertical="top" wrapText="1"/>
    </xf>
    <xf numFmtId="43" fontId="5" fillId="2" borderId="9" xfId="1" applyFont="1" applyFill="1" applyBorder="1" applyAlignment="1">
      <alignment vertical="top"/>
    </xf>
    <xf numFmtId="43" fontId="9" fillId="2" borderId="9" xfId="0" applyNumberFormat="1" applyFont="1" applyFill="1" applyBorder="1" applyAlignment="1">
      <alignment vertical="top"/>
    </xf>
    <xf numFmtId="0" fontId="9" fillId="2" borderId="9" xfId="0" applyFont="1" applyFill="1" applyBorder="1" applyAlignment="1">
      <alignment vertical="top"/>
    </xf>
    <xf numFmtId="43" fontId="8" fillId="0" borderId="3" xfId="1" applyFont="1" applyBorder="1" applyAlignment="1">
      <alignment horizontal="left" vertical="top"/>
    </xf>
    <xf numFmtId="43" fontId="8" fillId="0" borderId="3" xfId="1" applyFont="1" applyBorder="1" applyAlignment="1">
      <alignment vertical="top"/>
    </xf>
    <xf numFmtId="43" fontId="9" fillId="2" borderId="3" xfId="1" applyFont="1" applyFill="1" applyBorder="1" applyAlignment="1">
      <alignment vertical="top" shrinkToFit="1"/>
    </xf>
    <xf numFmtId="43" fontId="3" fillId="0" borderId="3" xfId="1" applyFont="1" applyFill="1" applyBorder="1" applyAlignment="1">
      <alignment vertical="top" wrapText="1"/>
    </xf>
    <xf numFmtId="43" fontId="23" fillId="2" borderId="3" xfId="1" applyFont="1" applyFill="1" applyBorder="1" applyAlignment="1">
      <alignment vertical="top"/>
    </xf>
    <xf numFmtId="43" fontId="24" fillId="2" borderId="3" xfId="1" applyFont="1" applyFill="1" applyBorder="1" applyAlignment="1">
      <alignment vertical="top"/>
    </xf>
    <xf numFmtId="43" fontId="24" fillId="0" borderId="3" xfId="1" applyFont="1" applyFill="1" applyBorder="1" applyAlignment="1">
      <alignment vertical="top" wrapText="1"/>
    </xf>
    <xf numFmtId="43" fontId="25" fillId="2" borderId="3" xfId="1" applyFont="1" applyFill="1" applyBorder="1" applyAlignment="1">
      <alignment vertical="top"/>
    </xf>
    <xf numFmtId="43" fontId="6" fillId="2" borderId="3" xfId="1" applyFont="1" applyFill="1" applyBorder="1" applyAlignment="1">
      <alignment vertical="top"/>
    </xf>
    <xf numFmtId="43" fontId="22" fillId="0" borderId="3" xfId="1" applyFont="1" applyFill="1" applyBorder="1" applyAlignment="1">
      <alignment vertical="top" wrapText="1"/>
    </xf>
    <xf numFmtId="0" fontId="22" fillId="5" borderId="3" xfId="0" applyFont="1" applyFill="1" applyBorder="1" applyAlignment="1">
      <alignment horizontal="right" vertical="top" wrapText="1"/>
    </xf>
    <xf numFmtId="43" fontId="21" fillId="5" borderId="3" xfId="1" applyFont="1" applyFill="1" applyBorder="1" applyAlignment="1">
      <alignment vertical="top"/>
    </xf>
    <xf numFmtId="0" fontId="13" fillId="6" borderId="3" xfId="0" applyFont="1" applyFill="1" applyBorder="1" applyAlignment="1">
      <alignment horizontal="right" vertical="top"/>
    </xf>
    <xf numFmtId="43" fontId="21" fillId="6" borderId="3" xfId="1" applyFont="1" applyFill="1" applyBorder="1" applyAlignment="1">
      <alignment vertical="top"/>
    </xf>
    <xf numFmtId="0" fontId="20" fillId="6" borderId="3" xfId="0" applyFont="1" applyFill="1" applyBorder="1" applyAlignment="1">
      <alignment vertical="top"/>
    </xf>
    <xf numFmtId="0" fontId="10" fillId="7" borderId="3" xfId="0" applyFont="1" applyFill="1" applyBorder="1" applyAlignment="1">
      <alignment horizontal="right" vertical="top"/>
    </xf>
    <xf numFmtId="43" fontId="2" fillId="7" borderId="3" xfId="1" applyFont="1" applyFill="1" applyBorder="1" applyAlignment="1">
      <alignment vertical="top"/>
    </xf>
    <xf numFmtId="43" fontId="9" fillId="7" borderId="3" xfId="1" applyFont="1" applyFill="1" applyBorder="1" applyAlignment="1">
      <alignment vertical="top"/>
    </xf>
    <xf numFmtId="43" fontId="10" fillId="7" borderId="3" xfId="0" applyNumberFormat="1" applyFont="1" applyFill="1" applyBorder="1" applyAlignment="1">
      <alignment vertical="top"/>
    </xf>
    <xf numFmtId="0" fontId="9" fillId="7" borderId="3" xfId="0" applyFont="1" applyFill="1" applyBorder="1" applyAlignment="1">
      <alignment vertical="top"/>
    </xf>
    <xf numFmtId="0" fontId="6" fillId="2" borderId="0" xfId="0" applyFont="1" applyFill="1"/>
    <xf numFmtId="43" fontId="2" fillId="2" borderId="0" xfId="1" applyFont="1" applyFill="1" applyAlignment="1"/>
    <xf numFmtId="43" fontId="9" fillId="2" borderId="0" xfId="1" applyFont="1" applyFill="1"/>
    <xf numFmtId="0" fontId="5" fillId="0" borderId="7" xfId="0" applyFont="1" applyBorder="1" applyAlignment="1">
      <alignment vertical="top" wrapText="1"/>
    </xf>
    <xf numFmtId="43" fontId="1" fillId="0" borderId="9" xfId="1" applyFont="1" applyFill="1" applyBorder="1" applyAlignment="1">
      <alignment horizontal="right" vertical="top" shrinkToFit="1"/>
    </xf>
    <xf numFmtId="43" fontId="1" fillId="0" borderId="3" xfId="1" applyFont="1" applyBorder="1" applyAlignment="1">
      <alignment vertical="top" wrapText="1"/>
    </xf>
    <xf numFmtId="43" fontId="10" fillId="5" borderId="3" xfId="1" applyFont="1" applyFill="1" applyBorder="1"/>
    <xf numFmtId="43" fontId="1" fillId="5" borderId="3" xfId="1" applyFont="1" applyFill="1" applyBorder="1" applyAlignment="1">
      <alignment horizontal="right" shrinkToFit="1"/>
    </xf>
    <xf numFmtId="43" fontId="2" fillId="2" borderId="3" xfId="1" applyFont="1" applyFill="1" applyBorder="1" applyAlignment="1">
      <alignment horizontal="center"/>
    </xf>
    <xf numFmtId="43" fontId="1" fillId="2" borderId="3" xfId="1" applyFont="1" applyFill="1" applyBorder="1" applyAlignment="1">
      <alignment horizontal="center" wrapText="1" shrinkToFit="1"/>
    </xf>
    <xf numFmtId="0" fontId="1" fillId="2" borderId="9" xfId="0" applyFont="1" applyFill="1" applyBorder="1" applyAlignment="1">
      <alignment horizontal="center" wrapText="1" shrinkToFit="1"/>
    </xf>
    <xf numFmtId="43" fontId="2" fillId="3" borderId="3" xfId="1" applyFont="1" applyFill="1" applyBorder="1" applyAlignment="1">
      <alignment vertical="top"/>
    </xf>
    <xf numFmtId="43" fontId="10" fillId="3" borderId="3" xfId="1" applyFont="1" applyFill="1" applyBorder="1" applyAlignment="1">
      <alignment vertical="top"/>
    </xf>
    <xf numFmtId="0" fontId="8" fillId="0" borderId="10" xfId="0" applyFont="1" applyBorder="1" applyAlignment="1">
      <alignment vertical="top" wrapText="1"/>
    </xf>
    <xf numFmtId="43" fontId="8" fillId="0" borderId="3" xfId="0" applyNumberFormat="1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2" borderId="3" xfId="0" applyFont="1" applyFill="1" applyBorder="1" applyAlignment="1">
      <alignment vertical="top"/>
    </xf>
    <xf numFmtId="43" fontId="8" fillId="0" borderId="9" xfId="1" applyFont="1" applyBorder="1" applyAlignment="1">
      <alignment vertical="top"/>
    </xf>
    <xf numFmtId="43" fontId="9" fillId="2" borderId="9" xfId="1" applyFont="1" applyFill="1" applyBorder="1" applyAlignment="1">
      <alignment vertical="top"/>
    </xf>
    <xf numFmtId="0" fontId="17" fillId="2" borderId="9" xfId="0" applyFont="1" applyFill="1" applyBorder="1" applyAlignment="1">
      <alignment horizontal="center" vertical="top" wrapText="1"/>
    </xf>
    <xf numFmtId="43" fontId="8" fillId="2" borderId="3" xfId="0" applyNumberFormat="1" applyFont="1" applyFill="1" applyBorder="1" applyAlignment="1">
      <alignment vertical="top"/>
    </xf>
    <xf numFmtId="0" fontId="1" fillId="0" borderId="0" xfId="0" applyFont="1" applyAlignment="1">
      <alignment horizontal="center" wrapText="1"/>
    </xf>
    <xf numFmtId="0" fontId="9" fillId="0" borderId="0" xfId="0" applyFont="1"/>
    <xf numFmtId="43" fontId="10" fillId="0" borderId="0" xfId="1" applyFont="1" applyFill="1" applyBorder="1"/>
    <xf numFmtId="43" fontId="1" fillId="0" borderId="0" xfId="1" applyFont="1" applyFill="1" applyBorder="1" applyAlignment="1">
      <alignment horizontal="right" shrinkToFit="1"/>
    </xf>
    <xf numFmtId="187" fontId="1" fillId="0" borderId="0" xfId="1" applyNumberFormat="1" applyFont="1" applyFill="1" applyBorder="1" applyAlignment="1">
      <alignment horizontal="right" shrinkToFit="1"/>
    </xf>
    <xf numFmtId="0" fontId="1" fillId="2" borderId="3" xfId="0" applyFont="1" applyFill="1" applyBorder="1" applyAlignment="1">
      <alignment horizontal="center" wrapText="1" shrinkToFit="1"/>
    </xf>
    <xf numFmtId="43" fontId="26" fillId="2" borderId="3" xfId="0" applyNumberFormat="1" applyFont="1" applyFill="1" applyBorder="1" applyAlignment="1">
      <alignment vertical="top"/>
    </xf>
    <xf numFmtId="43" fontId="23" fillId="2" borderId="3" xfId="0" applyNumberFormat="1" applyFont="1" applyFill="1" applyBorder="1" applyAlignment="1">
      <alignment vertical="top"/>
    </xf>
    <xf numFmtId="43" fontId="25" fillId="2" borderId="9" xfId="0" applyNumberFormat="1" applyFont="1" applyFill="1" applyBorder="1" applyAlignment="1">
      <alignment vertical="top"/>
    </xf>
    <xf numFmtId="43" fontId="27" fillId="2" borderId="3" xfId="1" applyFont="1" applyFill="1" applyBorder="1" applyAlignment="1">
      <alignment vertical="top"/>
    </xf>
    <xf numFmtId="43" fontId="27" fillId="3" borderId="3" xfId="1" applyFont="1" applyFill="1" applyBorder="1" applyAlignment="1">
      <alignment vertical="top"/>
    </xf>
    <xf numFmtId="43" fontId="27" fillId="5" borderId="3" xfId="1" applyFont="1" applyFill="1" applyBorder="1" applyAlignment="1">
      <alignment vertical="top"/>
    </xf>
    <xf numFmtId="43" fontId="27" fillId="6" borderId="3" xfId="1" applyFont="1" applyFill="1" applyBorder="1" applyAlignment="1">
      <alignment vertical="top"/>
    </xf>
    <xf numFmtId="43" fontId="1" fillId="2" borderId="3" xfId="1" applyFont="1" applyFill="1" applyBorder="1" applyAlignment="1">
      <alignment horizontal="center" wrapText="1"/>
    </xf>
    <xf numFmtId="43" fontId="1" fillId="8" borderId="3" xfId="1" applyFont="1" applyFill="1" applyBorder="1" applyAlignment="1">
      <alignment horizontal="center" vertical="center" wrapText="1" shrinkToFit="1"/>
    </xf>
    <xf numFmtId="43" fontId="3" fillId="8" borderId="3" xfId="1" applyFont="1" applyFill="1" applyBorder="1" applyAlignment="1">
      <alignment vertical="top" wrapText="1"/>
    </xf>
    <xf numFmtId="43" fontId="3" fillId="8" borderId="5" xfId="1" applyFont="1" applyFill="1" applyBorder="1" applyAlignment="1">
      <alignment vertical="top" wrapText="1"/>
    </xf>
    <xf numFmtId="43" fontId="5" fillId="8" borderId="3" xfId="1" applyFont="1" applyFill="1" applyBorder="1" applyAlignment="1">
      <alignment vertical="top" wrapText="1"/>
    </xf>
    <xf numFmtId="43" fontId="2" fillId="8" borderId="3" xfId="1" applyFont="1" applyFill="1" applyBorder="1" applyAlignment="1">
      <alignment vertical="top" wrapText="1"/>
    </xf>
    <xf numFmtId="43" fontId="5" fillId="8" borderId="3" xfId="1" applyFont="1" applyFill="1" applyBorder="1" applyAlignment="1">
      <alignment horizontal="left" vertical="top"/>
    </xf>
    <xf numFmtId="43" fontId="1" fillId="8" borderId="3" xfId="1" applyFont="1" applyFill="1" applyBorder="1" applyAlignment="1">
      <alignment vertical="top" wrapText="1"/>
    </xf>
    <xf numFmtId="43" fontId="8" fillId="8" borderId="3" xfId="1" applyFont="1" applyFill="1" applyBorder="1" applyAlignment="1">
      <alignment horizontal="left" vertical="top"/>
    </xf>
    <xf numFmtId="43" fontId="1" fillId="8" borderId="3" xfId="1" applyFont="1" applyFill="1" applyBorder="1" applyAlignment="1">
      <alignment horizontal="right" vertical="top" shrinkToFit="1"/>
    </xf>
    <xf numFmtId="43" fontId="10" fillId="8" borderId="3" xfId="1" applyFont="1" applyFill="1" applyBorder="1"/>
    <xf numFmtId="43" fontId="10" fillId="8" borderId="0" xfId="1" applyFont="1" applyFill="1" applyBorder="1"/>
    <xf numFmtId="43" fontId="1" fillId="8" borderId="3" xfId="1" applyFont="1" applyFill="1" applyBorder="1" applyAlignment="1">
      <alignment horizontal="center" wrapText="1" shrinkToFit="1"/>
    </xf>
    <xf numFmtId="43" fontId="2" fillId="8" borderId="3" xfId="1" applyFont="1" applyFill="1" applyBorder="1" applyAlignment="1">
      <alignment vertical="top"/>
    </xf>
    <xf numFmtId="43" fontId="5" fillId="8" borderId="1" xfId="1" applyFont="1" applyFill="1" applyBorder="1" applyAlignment="1">
      <alignment vertical="top" wrapText="1"/>
    </xf>
    <xf numFmtId="43" fontId="9" fillId="8" borderId="3" xfId="1" applyFont="1" applyFill="1" applyBorder="1" applyAlignment="1">
      <alignment vertical="top"/>
    </xf>
    <xf numFmtId="43" fontId="24" fillId="8" borderId="3" xfId="1" applyFont="1" applyFill="1" applyBorder="1" applyAlignment="1">
      <alignment vertical="top" wrapText="1"/>
    </xf>
    <xf numFmtId="43" fontId="22" fillId="8" borderId="3" xfId="1" applyFont="1" applyFill="1" applyBorder="1" applyAlignment="1">
      <alignment vertical="top" wrapText="1"/>
    </xf>
    <xf numFmtId="43" fontId="21" fillId="8" borderId="3" xfId="1" applyFont="1" applyFill="1" applyBorder="1" applyAlignment="1">
      <alignment vertical="top"/>
    </xf>
    <xf numFmtId="43" fontId="9" fillId="8" borderId="0" xfId="1" applyFont="1" applyFill="1"/>
    <xf numFmtId="43" fontId="8" fillId="9" borderId="3" xfId="1" applyFont="1" applyFill="1" applyBorder="1" applyAlignment="1">
      <alignment horizontal="left" vertical="top"/>
    </xf>
    <xf numFmtId="43" fontId="8" fillId="0" borderId="3" xfId="1" applyFont="1" applyFill="1" applyBorder="1" applyAlignment="1">
      <alignment vertical="top"/>
    </xf>
    <xf numFmtId="43" fontId="1" fillId="2" borderId="9" xfId="1" applyFont="1" applyFill="1" applyBorder="1" applyAlignment="1">
      <alignment horizontal="center" vertical="center" wrapText="1" shrinkToFit="1"/>
    </xf>
    <xf numFmtId="43" fontId="1" fillId="0" borderId="3" xfId="1" applyFont="1" applyFill="1" applyBorder="1" applyAlignment="1">
      <alignment horizontal="center" vertical="center" wrapText="1" shrinkToFit="1"/>
    </xf>
    <xf numFmtId="43" fontId="8" fillId="0" borderId="3" xfId="1" applyFont="1" applyFill="1" applyBorder="1" applyAlignment="1">
      <alignment horizontal="left" vertical="top"/>
    </xf>
    <xf numFmtId="43" fontId="1" fillId="0" borderId="3" xfId="1" applyFont="1" applyFill="1" applyBorder="1" applyAlignment="1">
      <alignment horizontal="center" wrapText="1" shrinkToFit="1"/>
    </xf>
    <xf numFmtId="43" fontId="9" fillId="0" borderId="3" xfId="1" applyFont="1" applyFill="1" applyBorder="1" applyAlignment="1">
      <alignment vertical="top"/>
    </xf>
    <xf numFmtId="43" fontId="9" fillId="0" borderId="0" xfId="1" applyFont="1" applyFill="1"/>
    <xf numFmtId="43" fontId="5" fillId="2" borderId="3" xfId="1" applyFont="1" applyFill="1" applyBorder="1" applyAlignment="1">
      <alignment horizontal="center" vertical="top"/>
    </xf>
    <xf numFmtId="43" fontId="8" fillId="2" borderId="13" xfId="1" applyFont="1" applyFill="1" applyBorder="1" applyAlignment="1">
      <alignment horizontal="left" vertical="top" wrapText="1"/>
    </xf>
    <xf numFmtId="43" fontId="8" fillId="2" borderId="3" xfId="1" applyFont="1" applyFill="1" applyBorder="1" applyAlignment="1">
      <alignment horizontal="left" vertical="top" wrapText="1"/>
    </xf>
    <xf numFmtId="43" fontId="1" fillId="2" borderId="3" xfId="1" applyFont="1" applyFill="1" applyBorder="1" applyAlignment="1">
      <alignment horizontal="left" vertical="top" wrapText="1" shrinkToFit="1"/>
    </xf>
    <xf numFmtId="43" fontId="1" fillId="2" borderId="3" xfId="1" applyFont="1" applyFill="1" applyBorder="1" applyAlignment="1">
      <alignment horizontal="center" vertical="center" wrapText="1"/>
    </xf>
    <xf numFmtId="43" fontId="8" fillId="2" borderId="9" xfId="1" applyFont="1" applyFill="1" applyBorder="1" applyAlignment="1">
      <alignment horizontal="left" vertical="top" wrapText="1"/>
    </xf>
    <xf numFmtId="43" fontId="1" fillId="2" borderId="9" xfId="1" applyFont="1" applyFill="1" applyBorder="1" applyAlignment="1">
      <alignment horizontal="center" vertical="top" wrapText="1" shrinkToFit="1"/>
    </xf>
    <xf numFmtId="43" fontId="8" fillId="0" borderId="3" xfId="1" applyFont="1" applyBorder="1" applyAlignment="1">
      <alignment vertical="top" wrapText="1"/>
    </xf>
    <xf numFmtId="43" fontId="8" fillId="0" borderId="3" xfId="1" applyFont="1" applyFill="1" applyBorder="1" applyAlignment="1">
      <alignment vertical="top" wrapText="1"/>
    </xf>
    <xf numFmtId="43" fontId="5" fillId="0" borderId="3" xfId="1" applyFont="1" applyBorder="1" applyAlignment="1">
      <alignment horizontal="left" vertical="top" wrapText="1"/>
    </xf>
    <xf numFmtId="43" fontId="5" fillId="0" borderId="3" xfId="1" applyFont="1" applyFill="1" applyBorder="1" applyAlignment="1">
      <alignment horizontal="left" vertical="top" wrapText="1"/>
    </xf>
    <xf numFmtId="43" fontId="8" fillId="0" borderId="3" xfId="1" applyFont="1" applyBorder="1" applyAlignment="1">
      <alignment horizontal="left" vertical="top" wrapText="1"/>
    </xf>
    <xf numFmtId="43" fontId="8" fillId="0" borderId="3" xfId="1" applyFont="1" applyFill="1" applyBorder="1" applyAlignment="1">
      <alignment horizontal="left" vertical="top" wrapText="1"/>
    </xf>
    <xf numFmtId="43" fontId="1" fillId="2" borderId="9" xfId="1" applyFont="1" applyFill="1" applyBorder="1" applyAlignment="1">
      <alignment horizontal="left" vertical="top" wrapText="1" shrinkToFit="1"/>
    </xf>
    <xf numFmtId="43" fontId="1" fillId="2" borderId="7" xfId="1" applyFont="1" applyFill="1" applyBorder="1" applyAlignment="1">
      <alignment horizontal="center" vertical="center" wrapText="1"/>
    </xf>
    <xf numFmtId="43" fontId="6" fillId="0" borderId="3" xfId="1" applyFont="1" applyBorder="1" applyAlignment="1">
      <alignment vertical="top" wrapText="1"/>
    </xf>
    <xf numFmtId="43" fontId="6" fillId="0" borderId="3" xfId="1" applyFont="1" applyBorder="1" applyAlignment="1">
      <alignment horizontal="left" vertical="top" wrapText="1"/>
    </xf>
    <xf numFmtId="43" fontId="6" fillId="0" borderId="9" xfId="1" applyFont="1" applyBorder="1" applyAlignment="1">
      <alignment vertical="top" wrapText="1"/>
    </xf>
    <xf numFmtId="43" fontId="5" fillId="0" borderId="9" xfId="1" applyFont="1" applyBorder="1" applyAlignment="1">
      <alignment vertical="top" wrapText="1"/>
    </xf>
    <xf numFmtId="43" fontId="8" fillId="2" borderId="9" xfId="1" applyFont="1" applyFill="1" applyBorder="1" applyAlignment="1">
      <alignment horizontal="center" vertical="top" wrapText="1"/>
    </xf>
    <xf numFmtId="43" fontId="1" fillId="0" borderId="9" xfId="1" applyFont="1" applyBorder="1" applyAlignment="1">
      <alignment horizontal="center" vertical="top" wrapText="1"/>
    </xf>
    <xf numFmtId="43" fontId="1" fillId="2" borderId="9" xfId="1" applyFont="1" applyFill="1" applyBorder="1" applyAlignment="1">
      <alignment horizontal="center" vertical="top" wrapText="1"/>
    </xf>
    <xf numFmtId="43" fontId="8" fillId="0" borderId="3" xfId="1" applyFont="1" applyBorder="1" applyAlignment="1">
      <alignment horizontal="left" vertical="top" shrinkToFit="1"/>
    </xf>
    <xf numFmtId="43" fontId="8" fillId="0" borderId="9" xfId="1" applyFont="1" applyBorder="1" applyAlignment="1">
      <alignment horizontal="left" vertical="top" wrapText="1"/>
    </xf>
    <xf numFmtId="43" fontId="5" fillId="0" borderId="9" xfId="1" applyFont="1" applyBorder="1" applyAlignment="1">
      <alignment horizontal="left" vertical="top" wrapText="1"/>
    </xf>
    <xf numFmtId="43" fontId="8" fillId="0" borderId="9" xfId="1" applyFont="1" applyBorder="1" applyAlignment="1">
      <alignment vertical="top" wrapText="1"/>
    </xf>
    <xf numFmtId="43" fontId="26" fillId="2" borderId="3" xfId="1" applyFont="1" applyFill="1" applyBorder="1" applyAlignment="1">
      <alignment vertical="top"/>
    </xf>
    <xf numFmtId="43" fontId="18" fillId="2" borderId="0" xfId="1" applyFont="1" applyFill="1"/>
    <xf numFmtId="43" fontId="9" fillId="5" borderId="3" xfId="1" applyFont="1" applyFill="1" applyBorder="1"/>
    <xf numFmtId="43" fontId="1" fillId="0" borderId="0" xfId="1" applyFont="1" applyAlignment="1">
      <alignment horizontal="center" wrapText="1"/>
    </xf>
    <xf numFmtId="43" fontId="9" fillId="0" borderId="0" xfId="1" applyFont="1"/>
    <xf numFmtId="43" fontId="1" fillId="2" borderId="9" xfId="1" applyFont="1" applyFill="1" applyBorder="1" applyAlignment="1">
      <alignment horizontal="center" wrapText="1" shrinkToFit="1"/>
    </xf>
    <xf numFmtId="43" fontId="15" fillId="0" borderId="3" xfId="1" applyFont="1" applyBorder="1" applyAlignment="1">
      <alignment vertical="top"/>
    </xf>
    <xf numFmtId="43" fontId="8" fillId="2" borderId="3" xfId="1" applyFont="1" applyFill="1" applyBorder="1" applyAlignment="1">
      <alignment vertical="top" shrinkToFit="1"/>
    </xf>
    <xf numFmtId="43" fontId="5" fillId="2" borderId="3" xfId="1" applyFont="1" applyFill="1" applyBorder="1" applyAlignment="1">
      <alignment horizontal="left" vertical="top" wrapText="1"/>
    </xf>
    <xf numFmtId="43" fontId="5" fillId="2" borderId="9" xfId="1" applyFont="1" applyFill="1" applyBorder="1" applyAlignment="1">
      <alignment horizontal="left" vertical="top" wrapText="1"/>
    </xf>
    <xf numFmtId="43" fontId="9" fillId="2" borderId="9" xfId="1" applyFont="1" applyFill="1" applyBorder="1" applyAlignment="1">
      <alignment vertical="top" shrinkToFit="1"/>
    </xf>
    <xf numFmtId="43" fontId="17" fillId="2" borderId="9" xfId="1" applyFont="1" applyFill="1" applyBorder="1" applyAlignment="1">
      <alignment horizontal="center" vertical="top" wrapText="1"/>
    </xf>
    <xf numFmtId="43" fontId="25" fillId="2" borderId="9" xfId="1" applyFont="1" applyFill="1" applyBorder="1" applyAlignment="1">
      <alignment vertical="top"/>
    </xf>
    <xf numFmtId="43" fontId="9" fillId="2" borderId="3" xfId="1" applyFont="1" applyFill="1" applyBorder="1" applyAlignment="1">
      <alignment vertical="top" wrapText="1"/>
    </xf>
    <xf numFmtId="43" fontId="22" fillId="5" borderId="3" xfId="1" applyFont="1" applyFill="1" applyBorder="1" applyAlignment="1">
      <alignment horizontal="right" vertical="top" wrapText="1"/>
    </xf>
    <xf numFmtId="43" fontId="13" fillId="6" borderId="3" xfId="1" applyFont="1" applyFill="1" applyBorder="1" applyAlignment="1">
      <alignment horizontal="right" vertical="top"/>
    </xf>
    <xf numFmtId="43" fontId="20" fillId="6" borderId="3" xfId="1" applyFont="1" applyFill="1" applyBorder="1" applyAlignment="1">
      <alignment vertical="top"/>
    </xf>
    <xf numFmtId="43" fontId="10" fillId="7" borderId="3" xfId="1" applyFont="1" applyFill="1" applyBorder="1" applyAlignment="1">
      <alignment horizontal="right" vertical="top"/>
    </xf>
    <xf numFmtId="43" fontId="10" fillId="7" borderId="3" xfId="1" applyFont="1" applyFill="1" applyBorder="1" applyAlignment="1">
      <alignment vertical="top"/>
    </xf>
    <xf numFmtId="43" fontId="6" fillId="2" borderId="0" xfId="1" applyFont="1" applyFill="1"/>
    <xf numFmtId="43" fontId="10" fillId="10" borderId="3" xfId="1" applyFont="1" applyFill="1" applyBorder="1"/>
    <xf numFmtId="43" fontId="1" fillId="10" borderId="3" xfId="1" applyFont="1" applyFill="1" applyBorder="1" applyAlignment="1">
      <alignment horizontal="center" vertical="center" wrapText="1"/>
    </xf>
    <xf numFmtId="43" fontId="2" fillId="10" borderId="3" xfId="1" applyFont="1" applyFill="1" applyBorder="1" applyAlignment="1">
      <alignment horizontal="center" vertical="center"/>
    </xf>
    <xf numFmtId="43" fontId="1" fillId="10" borderId="9" xfId="1" applyFont="1" applyFill="1" applyBorder="1" applyAlignment="1">
      <alignment horizontal="center" vertical="center" wrapText="1" shrinkToFit="1"/>
    </xf>
    <xf numFmtId="43" fontId="1" fillId="10" borderId="9" xfId="1" applyFont="1" applyFill="1" applyBorder="1" applyAlignment="1">
      <alignment horizontal="left" vertical="top" wrapText="1" shrinkToFit="1"/>
    </xf>
    <xf numFmtId="43" fontId="1" fillId="10" borderId="7" xfId="1" applyFont="1" applyFill="1" applyBorder="1" applyAlignment="1">
      <alignment horizontal="center" vertical="center" wrapText="1"/>
    </xf>
    <xf numFmtId="43" fontId="1" fillId="11" borderId="3" xfId="1" applyFont="1" applyFill="1" applyBorder="1" applyAlignment="1">
      <alignment horizontal="center" vertical="center" wrapText="1"/>
    </xf>
    <xf numFmtId="43" fontId="2" fillId="11" borderId="3" xfId="1" applyFont="1" applyFill="1" applyBorder="1" applyAlignment="1">
      <alignment horizontal="center" vertical="center"/>
    </xf>
    <xf numFmtId="43" fontId="1" fillId="11" borderId="3" xfId="1" applyFont="1" applyFill="1" applyBorder="1" applyAlignment="1">
      <alignment horizontal="center" vertical="center" wrapText="1" shrinkToFit="1"/>
    </xf>
    <xf numFmtId="43" fontId="1" fillId="11" borderId="9" xfId="1" applyFont="1" applyFill="1" applyBorder="1" applyAlignment="1">
      <alignment horizontal="center" vertical="center" wrapText="1" shrinkToFit="1"/>
    </xf>
    <xf numFmtId="43" fontId="1" fillId="12" borderId="7" xfId="1" applyFont="1" applyFill="1" applyBorder="1" applyAlignment="1">
      <alignment vertical="center" wrapText="1"/>
    </xf>
    <xf numFmtId="43" fontId="1" fillId="12" borderId="3" xfId="1" applyFont="1" applyFill="1" applyBorder="1" applyAlignment="1">
      <alignment horizontal="center" vertical="center" wrapText="1" shrinkToFit="1"/>
    </xf>
    <xf numFmtId="43" fontId="1" fillId="12" borderId="9" xfId="1" applyFont="1" applyFill="1" applyBorder="1" applyAlignment="1">
      <alignment horizontal="center" vertical="center" wrapText="1" shrinkToFit="1"/>
    </xf>
    <xf numFmtId="43" fontId="1" fillId="12" borderId="3" xfId="1" applyFont="1" applyFill="1" applyBorder="1" applyAlignment="1">
      <alignment horizontal="center" vertical="center" wrapText="1"/>
    </xf>
    <xf numFmtId="43" fontId="2" fillId="12" borderId="3" xfId="1" applyFont="1" applyFill="1" applyBorder="1" applyAlignment="1">
      <alignment horizontal="center" vertical="center"/>
    </xf>
    <xf numFmtId="43" fontId="2" fillId="12" borderId="3" xfId="1" applyFont="1" applyFill="1" applyBorder="1" applyAlignment="1">
      <alignment vertical="top" wrapText="1"/>
    </xf>
    <xf numFmtId="43" fontId="1" fillId="12" borderId="9" xfId="1" applyFont="1" applyFill="1" applyBorder="1" applyAlignment="1">
      <alignment horizontal="left" vertical="top" wrapText="1" shrinkToFit="1"/>
    </xf>
    <xf numFmtId="43" fontId="3" fillId="12" borderId="5" xfId="1" applyFont="1" applyFill="1" applyBorder="1" applyAlignment="1">
      <alignment vertical="top" wrapText="1"/>
    </xf>
    <xf numFmtId="43" fontId="3" fillId="12" borderId="6" xfId="1" applyFont="1" applyFill="1" applyBorder="1" applyAlignment="1">
      <alignment horizontal="center" vertical="top" shrinkToFit="1"/>
    </xf>
    <xf numFmtId="43" fontId="1" fillId="12" borderId="6" xfId="1" applyFont="1" applyFill="1" applyBorder="1" applyAlignment="1">
      <alignment horizontal="center" vertical="top" shrinkToFit="1"/>
    </xf>
    <xf numFmtId="43" fontId="1" fillId="12" borderId="3" xfId="1" applyFont="1" applyFill="1" applyBorder="1" applyAlignment="1">
      <alignment horizontal="left" vertical="top" wrapText="1"/>
    </xf>
    <xf numFmtId="43" fontId="1" fillId="12" borderId="3" xfId="1" applyFont="1" applyFill="1" applyBorder="1" applyAlignment="1">
      <alignment horizontal="right" vertical="top" shrinkToFit="1"/>
    </xf>
    <xf numFmtId="43" fontId="10" fillId="12" borderId="3" xfId="1" applyFont="1" applyFill="1" applyBorder="1" applyAlignment="1">
      <alignment vertical="top"/>
    </xf>
    <xf numFmtId="43" fontId="2" fillId="12" borderId="3" xfId="1" applyFont="1" applyFill="1" applyBorder="1" applyAlignment="1">
      <alignment vertical="top"/>
    </xf>
    <xf numFmtId="43" fontId="9" fillId="12" borderId="3" xfId="1" applyFont="1" applyFill="1" applyBorder="1" applyAlignment="1">
      <alignment vertical="top"/>
    </xf>
    <xf numFmtId="43" fontId="21" fillId="12" borderId="3" xfId="1" applyFont="1" applyFill="1" applyBorder="1" applyAlignment="1">
      <alignment vertical="top"/>
    </xf>
    <xf numFmtId="43" fontId="1" fillId="11" borderId="9" xfId="1" applyFont="1" applyFill="1" applyBorder="1" applyAlignment="1">
      <alignment horizontal="center" vertical="center" wrapText="1"/>
    </xf>
    <xf numFmtId="43" fontId="1" fillId="11" borderId="9" xfId="1" applyFont="1" applyFill="1" applyBorder="1" applyAlignment="1">
      <alignment horizontal="left" vertical="top" wrapText="1" shrinkToFit="1"/>
    </xf>
    <xf numFmtId="43" fontId="3" fillId="11" borderId="3" xfId="1" applyFont="1" applyFill="1" applyBorder="1" applyAlignment="1">
      <alignment vertical="top" wrapText="1"/>
    </xf>
    <xf numFmtId="43" fontId="3" fillId="11" borderId="3" xfId="1" applyFont="1" applyFill="1" applyBorder="1" applyAlignment="1">
      <alignment horizontal="center" vertical="top" shrinkToFit="1"/>
    </xf>
    <xf numFmtId="43" fontId="1" fillId="11" borderId="3" xfId="1" applyFont="1" applyFill="1" applyBorder="1" applyAlignment="1">
      <alignment horizontal="center" vertical="top" shrinkToFit="1"/>
    </xf>
    <xf numFmtId="43" fontId="1" fillId="11" borderId="3" xfId="1" applyFont="1" applyFill="1" applyBorder="1" applyAlignment="1">
      <alignment horizontal="left" vertical="top" wrapText="1"/>
    </xf>
    <xf numFmtId="43" fontId="1" fillId="11" borderId="3" xfId="1" applyFont="1" applyFill="1" applyBorder="1" applyAlignment="1">
      <alignment horizontal="right" vertical="top" shrinkToFit="1"/>
    </xf>
    <xf numFmtId="43" fontId="10" fillId="11" borderId="3" xfId="1" applyFont="1" applyFill="1" applyBorder="1" applyAlignment="1">
      <alignment vertical="top"/>
    </xf>
    <xf numFmtId="43" fontId="1" fillId="10" borderId="3" xfId="1" applyFont="1" applyFill="1" applyBorder="1" applyAlignment="1">
      <alignment horizontal="center" wrapText="1"/>
    </xf>
    <xf numFmtId="43" fontId="2" fillId="10" borderId="3" xfId="1" applyFont="1" applyFill="1" applyBorder="1" applyAlignment="1">
      <alignment horizontal="center"/>
    </xf>
    <xf numFmtId="43" fontId="2" fillId="11" borderId="3" xfId="1" applyFont="1" applyFill="1" applyBorder="1" applyAlignment="1">
      <alignment vertical="top"/>
    </xf>
    <xf numFmtId="43" fontId="9" fillId="11" borderId="3" xfId="1" applyFont="1" applyFill="1" applyBorder="1" applyAlignment="1">
      <alignment vertical="top"/>
    </xf>
    <xf numFmtId="43" fontId="22" fillId="11" borderId="3" xfId="1" applyFont="1" applyFill="1" applyBorder="1" applyAlignment="1">
      <alignment vertical="top"/>
    </xf>
    <xf numFmtId="43" fontId="27" fillId="11" borderId="3" xfId="1" applyFont="1" applyFill="1" applyBorder="1" applyAlignment="1">
      <alignment vertical="top"/>
    </xf>
    <xf numFmtId="43" fontId="21" fillId="11" borderId="3" xfId="1" applyFont="1" applyFill="1" applyBorder="1" applyAlignment="1">
      <alignment vertical="top"/>
    </xf>
    <xf numFmtId="43" fontId="1" fillId="12" borderId="3" xfId="1" applyFont="1" applyFill="1" applyBorder="1" applyAlignment="1">
      <alignment vertical="top" wrapText="1"/>
    </xf>
    <xf numFmtId="43" fontId="8" fillId="2" borderId="12" xfId="1" applyFont="1" applyFill="1" applyBorder="1" applyAlignment="1">
      <alignment horizontal="left" vertical="top" wrapText="1"/>
    </xf>
    <xf numFmtId="43" fontId="8" fillId="2" borderId="12" xfId="1" applyFont="1" applyFill="1" applyBorder="1" applyAlignment="1">
      <alignment horizontal="center" vertical="top" wrapText="1"/>
    </xf>
    <xf numFmtId="43" fontId="5" fillId="0" borderId="12" xfId="1" applyFont="1" applyFill="1" applyBorder="1" applyAlignment="1">
      <alignment vertical="top" wrapText="1"/>
    </xf>
    <xf numFmtId="43" fontId="1" fillId="2" borderId="12" xfId="1" applyFont="1" applyFill="1" applyBorder="1" applyAlignment="1">
      <alignment horizontal="center" vertical="center" wrapText="1" shrinkToFit="1"/>
    </xf>
    <xf numFmtId="43" fontId="1" fillId="2" borderId="12" xfId="1" applyFont="1" applyFill="1" applyBorder="1" applyAlignment="1">
      <alignment horizontal="center" vertical="center" wrapText="1"/>
    </xf>
    <xf numFmtId="43" fontId="7" fillId="0" borderId="3" xfId="1" applyFont="1" applyBorder="1" applyAlignment="1">
      <alignment horizontal="left" vertical="top" wrapText="1"/>
    </xf>
    <xf numFmtId="43" fontId="7" fillId="0" borderId="3" xfId="1" applyFont="1" applyFill="1" applyBorder="1" applyAlignment="1">
      <alignment vertical="top" wrapText="1"/>
    </xf>
    <xf numFmtId="43" fontId="12" fillId="2" borderId="3" xfId="1" applyFont="1" applyFill="1" applyBorder="1" applyAlignment="1">
      <alignment horizontal="left" vertical="top" wrapText="1"/>
    </xf>
    <xf numFmtId="43" fontId="7" fillId="0" borderId="3" xfId="1" applyFont="1" applyFill="1" applyBorder="1" applyAlignment="1">
      <alignment horizontal="left" vertical="top" wrapText="1"/>
    </xf>
    <xf numFmtId="43" fontId="1" fillId="10" borderId="3" xfId="1" applyFont="1" applyFill="1" applyBorder="1" applyAlignment="1">
      <alignment horizontal="left" vertical="top" wrapText="1"/>
    </xf>
    <xf numFmtId="43" fontId="13" fillId="11" borderId="3" xfId="1" applyFont="1" applyFill="1" applyBorder="1" applyAlignment="1">
      <alignment vertical="top" wrapText="1"/>
    </xf>
    <xf numFmtId="43" fontId="23" fillId="5" borderId="3" xfId="1" applyFont="1" applyFill="1" applyBorder="1"/>
    <xf numFmtId="43" fontId="24" fillId="10" borderId="3" xfId="1" applyFont="1" applyFill="1" applyBorder="1" applyAlignment="1">
      <alignment horizontal="center" vertical="center"/>
    </xf>
    <xf numFmtId="43" fontId="24" fillId="10" borderId="3" xfId="1" applyFont="1" applyFill="1" applyBorder="1" applyAlignment="1">
      <alignment horizontal="center"/>
    </xf>
    <xf numFmtId="43" fontId="24" fillId="12" borderId="3" xfId="1" applyFont="1" applyFill="1" applyBorder="1" applyAlignment="1">
      <alignment vertical="top"/>
    </xf>
    <xf numFmtId="43" fontId="9" fillId="14" borderId="3" xfId="1" applyFont="1" applyFill="1" applyBorder="1" applyAlignment="1">
      <alignment vertical="top"/>
    </xf>
    <xf numFmtId="43" fontId="22" fillId="10" borderId="3" xfId="1" applyFont="1" applyFill="1" applyBorder="1" applyAlignment="1">
      <alignment horizontal="center" vertical="center"/>
    </xf>
    <xf numFmtId="43" fontId="1" fillId="10" borderId="3" xfId="1" applyFont="1" applyFill="1" applyBorder="1" applyAlignment="1">
      <alignment horizontal="center" vertical="center"/>
    </xf>
    <xf numFmtId="43" fontId="1" fillId="11" borderId="3" xfId="1" applyFont="1" applyFill="1" applyBorder="1" applyAlignment="1">
      <alignment horizontal="center" vertical="center"/>
    </xf>
    <xf numFmtId="43" fontId="1" fillId="12" borderId="3" xfId="1" applyFont="1" applyFill="1" applyBorder="1" applyAlignment="1">
      <alignment horizontal="center" vertical="center"/>
    </xf>
    <xf numFmtId="43" fontId="8" fillId="0" borderId="12" xfId="1" applyFont="1" applyFill="1" applyBorder="1" applyAlignment="1">
      <alignment vertical="top" wrapText="1"/>
    </xf>
    <xf numFmtId="43" fontId="1" fillId="5" borderId="3" xfId="1" applyFont="1" applyFill="1" applyBorder="1"/>
    <xf numFmtId="43" fontId="1" fillId="0" borderId="0" xfId="1" applyFont="1" applyFill="1" applyBorder="1"/>
    <xf numFmtId="43" fontId="1" fillId="10" borderId="3" xfId="1" applyFont="1" applyFill="1" applyBorder="1" applyAlignment="1">
      <alignment horizontal="center"/>
    </xf>
    <xf numFmtId="43" fontId="1" fillId="11" borderId="3" xfId="1" applyFont="1" applyFill="1" applyBorder="1" applyAlignment="1">
      <alignment vertical="top"/>
    </xf>
    <xf numFmtId="43" fontId="1" fillId="12" borderId="3" xfId="1" applyFont="1" applyFill="1" applyBorder="1" applyAlignment="1">
      <alignment vertical="top"/>
    </xf>
    <xf numFmtId="43" fontId="8" fillId="0" borderId="1" xfId="1" applyFont="1" applyFill="1" applyBorder="1" applyAlignment="1">
      <alignment vertical="top" wrapText="1"/>
    </xf>
    <xf numFmtId="43" fontId="13" fillId="0" borderId="3" xfId="1" applyFont="1" applyFill="1" applyBorder="1" applyAlignment="1">
      <alignment vertical="top" wrapText="1"/>
    </xf>
    <xf numFmtId="43" fontId="13" fillId="5" borderId="3" xfId="1" applyFont="1" applyFill="1" applyBorder="1" applyAlignment="1">
      <alignment vertical="top"/>
    </xf>
    <xf numFmtId="43" fontId="13" fillId="6" borderId="3" xfId="1" applyFont="1" applyFill="1" applyBorder="1" applyAlignment="1">
      <alignment vertical="top"/>
    </xf>
    <xf numFmtId="43" fontId="8" fillId="7" borderId="3" xfId="1" applyFont="1" applyFill="1" applyBorder="1" applyAlignment="1">
      <alignment vertical="top"/>
    </xf>
    <xf numFmtId="43" fontId="8" fillId="2" borderId="0" xfId="1" applyFont="1" applyFill="1"/>
    <xf numFmtId="43" fontId="2" fillId="11" borderId="9" xfId="1" applyFont="1" applyFill="1" applyBorder="1" applyAlignment="1">
      <alignment horizontal="center" vertical="center"/>
    </xf>
    <xf numFmtId="43" fontId="1" fillId="11" borderId="9" xfId="1" applyFont="1" applyFill="1" applyBorder="1" applyAlignment="1">
      <alignment horizontal="center" vertical="center"/>
    </xf>
    <xf numFmtId="43" fontId="8" fillId="2" borderId="0" xfId="1" applyFont="1" applyFill="1" applyBorder="1" applyAlignment="1">
      <alignment horizontal="left" vertical="top" wrapText="1"/>
    </xf>
    <xf numFmtId="43" fontId="8" fillId="2" borderId="0" xfId="1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vertical="top" wrapText="1"/>
    </xf>
    <xf numFmtId="43" fontId="8" fillId="0" borderId="0" xfId="1" applyFont="1" applyFill="1" applyBorder="1" applyAlignment="1">
      <alignment vertical="top" wrapText="1"/>
    </xf>
    <xf numFmtId="43" fontId="1" fillId="2" borderId="0" xfId="1" applyFont="1" applyFill="1" applyBorder="1" applyAlignment="1">
      <alignment horizontal="center" vertical="center" wrapText="1" shrinkToFit="1"/>
    </xf>
    <xf numFmtId="43" fontId="1" fillId="2" borderId="0" xfId="1" applyFont="1" applyFill="1" applyBorder="1" applyAlignment="1">
      <alignment horizontal="center" vertical="center" wrapText="1"/>
    </xf>
    <xf numFmtId="43" fontId="5" fillId="0" borderId="5" xfId="1" applyFont="1" applyBorder="1" applyAlignment="1">
      <alignment vertical="top" wrapText="1"/>
    </xf>
    <xf numFmtId="43" fontId="8" fillId="0" borderId="16" xfId="1" applyFont="1" applyBorder="1" applyAlignment="1">
      <alignment vertical="top" wrapText="1"/>
    </xf>
    <xf numFmtId="43" fontId="23" fillId="5" borderId="3" xfId="1" applyFont="1" applyFill="1" applyBorder="1" applyAlignment="1">
      <alignment vertical="top"/>
    </xf>
    <xf numFmtId="43" fontId="23" fillId="6" borderId="3" xfId="1" applyFont="1" applyFill="1" applyBorder="1" applyAlignment="1">
      <alignment vertical="top"/>
    </xf>
    <xf numFmtId="43" fontId="10" fillId="6" borderId="3" xfId="1" applyFont="1" applyFill="1" applyBorder="1" applyAlignment="1">
      <alignment vertical="top"/>
    </xf>
    <xf numFmtId="43" fontId="10" fillId="5" borderId="3" xfId="1" applyFont="1" applyFill="1" applyBorder="1" applyAlignment="1">
      <alignment vertical="top"/>
    </xf>
    <xf numFmtId="43" fontId="28" fillId="5" borderId="3" xfId="1" applyFont="1" applyFill="1" applyBorder="1" applyAlignment="1">
      <alignment vertical="top"/>
    </xf>
    <xf numFmtId="43" fontId="10" fillId="10" borderId="3" xfId="1" applyFont="1" applyFill="1" applyBorder="1" applyAlignment="1">
      <alignment vertical="top"/>
    </xf>
    <xf numFmtId="43" fontId="8" fillId="14" borderId="9" xfId="1" applyFont="1" applyFill="1" applyBorder="1" applyAlignment="1">
      <alignment horizontal="left" vertical="top" wrapText="1"/>
    </xf>
    <xf numFmtId="43" fontId="8" fillId="14" borderId="13" xfId="1" applyFont="1" applyFill="1" applyBorder="1" applyAlignment="1">
      <alignment horizontal="left" vertical="top" wrapText="1"/>
    </xf>
    <xf numFmtId="43" fontId="8" fillId="14" borderId="3" xfId="1" applyFont="1" applyFill="1" applyBorder="1" applyAlignment="1">
      <alignment horizontal="center" vertical="top" wrapText="1"/>
    </xf>
    <xf numFmtId="43" fontId="5" fillId="14" borderId="3" xfId="1" applyFont="1" applyFill="1" applyBorder="1" applyAlignment="1">
      <alignment vertical="top" wrapText="1"/>
    </xf>
    <xf numFmtId="43" fontId="8" fillId="14" borderId="3" xfId="1" applyFont="1" applyFill="1" applyBorder="1" applyAlignment="1">
      <alignment vertical="top" wrapText="1"/>
    </xf>
    <xf numFmtId="43" fontId="8" fillId="14" borderId="3" xfId="1" applyFont="1" applyFill="1" applyBorder="1" applyAlignment="1">
      <alignment horizontal="left" vertical="top" wrapText="1"/>
    </xf>
    <xf numFmtId="43" fontId="7" fillId="14" borderId="3" xfId="1" applyFont="1" applyFill="1" applyBorder="1" applyAlignment="1">
      <alignment horizontal="left" vertical="top" wrapText="1"/>
    </xf>
    <xf numFmtId="43" fontId="12" fillId="14" borderId="3" xfId="1" applyFont="1" applyFill="1" applyBorder="1" applyAlignment="1">
      <alignment horizontal="left" vertical="top" wrapText="1"/>
    </xf>
    <xf numFmtId="43" fontId="1" fillId="14" borderId="3" xfId="1" applyFont="1" applyFill="1" applyBorder="1" applyAlignment="1">
      <alignment horizontal="center" vertical="center" wrapText="1"/>
    </xf>
    <xf numFmtId="43" fontId="5" fillId="14" borderId="3" xfId="1" applyFont="1" applyFill="1" applyBorder="1" applyAlignment="1">
      <alignment horizontal="left" vertical="top" wrapText="1"/>
    </xf>
    <xf numFmtId="43" fontId="8" fillId="0" borderId="3" xfId="1" applyFont="1" applyFill="1" applyBorder="1" applyAlignment="1">
      <alignment horizontal="center" vertical="top" wrapText="1"/>
    </xf>
    <xf numFmtId="43" fontId="6" fillId="14" borderId="3" xfId="1" applyFont="1" applyFill="1" applyBorder="1" applyAlignment="1">
      <alignment vertical="top" wrapText="1"/>
    </xf>
    <xf numFmtId="43" fontId="1" fillId="14" borderId="3" xfId="1" applyFont="1" applyFill="1" applyBorder="1" applyAlignment="1">
      <alignment horizontal="center" vertical="top" wrapText="1"/>
    </xf>
    <xf numFmtId="43" fontId="8" fillId="0" borderId="9" xfId="1" applyFont="1" applyBorder="1" applyAlignment="1">
      <alignment horizontal="center" vertical="top" wrapText="1"/>
    </xf>
    <xf numFmtId="43" fontId="18" fillId="2" borderId="3" xfId="1" applyFont="1" applyFill="1" applyBorder="1" applyAlignment="1">
      <alignment horizontal="center" vertical="top" wrapText="1"/>
    </xf>
    <xf numFmtId="43" fontId="1" fillId="15" borderId="3" xfId="1" applyFont="1" applyFill="1" applyBorder="1" applyAlignment="1">
      <alignment horizontal="center" vertical="center" wrapText="1"/>
    </xf>
    <xf numFmtId="43" fontId="1" fillId="16" borderId="3" xfId="1" applyFont="1" applyFill="1" applyBorder="1" applyAlignment="1">
      <alignment horizontal="center" vertical="center" wrapText="1"/>
    </xf>
    <xf numFmtId="43" fontId="8" fillId="15" borderId="9" xfId="1" applyFont="1" applyFill="1" applyBorder="1" applyAlignment="1">
      <alignment horizontal="center" vertical="top" wrapText="1"/>
    </xf>
    <xf numFmtId="43" fontId="8" fillId="15" borderId="3" xfId="1" applyFont="1" applyFill="1" applyBorder="1" applyAlignment="1">
      <alignment horizontal="center" vertical="top" wrapText="1"/>
    </xf>
    <xf numFmtId="43" fontId="1" fillId="15" borderId="3" xfId="1" applyFont="1" applyFill="1" applyBorder="1" applyAlignment="1">
      <alignment horizontal="center" vertical="top" shrinkToFit="1"/>
    </xf>
    <xf numFmtId="43" fontId="1" fillId="15" borderId="3" xfId="1" applyFont="1" applyFill="1" applyBorder="1" applyAlignment="1">
      <alignment horizontal="right" vertical="top" shrinkToFit="1"/>
    </xf>
    <xf numFmtId="43" fontId="10" fillId="15" borderId="3" xfId="1" applyFont="1" applyFill="1" applyBorder="1" applyAlignment="1">
      <alignment vertical="top"/>
    </xf>
    <xf numFmtId="43" fontId="9" fillId="15" borderId="3" xfId="1" applyFont="1" applyFill="1" applyBorder="1" applyAlignment="1">
      <alignment vertical="top"/>
    </xf>
    <xf numFmtId="43" fontId="8" fillId="16" borderId="3" xfId="1" applyFont="1" applyFill="1" applyBorder="1" applyAlignment="1">
      <alignment horizontal="center" vertical="top" wrapText="1"/>
    </xf>
    <xf numFmtId="43" fontId="1" fillId="16" borderId="6" xfId="1" applyFont="1" applyFill="1" applyBorder="1" applyAlignment="1">
      <alignment horizontal="center" vertical="top" shrinkToFit="1"/>
    </xf>
    <xf numFmtId="43" fontId="1" fillId="16" borderId="3" xfId="1" applyFont="1" applyFill="1" applyBorder="1" applyAlignment="1">
      <alignment horizontal="right" vertical="top" shrinkToFit="1"/>
    </xf>
    <xf numFmtId="43" fontId="10" fillId="16" borderId="3" xfId="1" applyFont="1" applyFill="1" applyBorder="1" applyAlignment="1">
      <alignment vertical="top"/>
    </xf>
    <xf numFmtId="43" fontId="9" fillId="16" borderId="3" xfId="1" applyFont="1" applyFill="1" applyBorder="1" applyAlignment="1">
      <alignment vertical="top"/>
    </xf>
    <xf numFmtId="43" fontId="1" fillId="16" borderId="3" xfId="1" applyFont="1" applyFill="1" applyBorder="1" applyAlignment="1">
      <alignment horizontal="right" vertical="top"/>
    </xf>
    <xf numFmtId="43" fontId="13" fillId="16" borderId="3" xfId="1" applyFont="1" applyFill="1" applyBorder="1" applyAlignment="1">
      <alignment horizontal="right" vertical="top"/>
    </xf>
    <xf numFmtId="43" fontId="20" fillId="16" borderId="3" xfId="1" applyFont="1" applyFill="1" applyBorder="1" applyAlignment="1">
      <alignment vertical="top"/>
    </xf>
    <xf numFmtId="43" fontId="9" fillId="10" borderId="3" xfId="1" applyFont="1" applyFill="1" applyBorder="1"/>
    <xf numFmtId="43" fontId="23" fillId="10" borderId="3" xfId="1" applyFont="1" applyFill="1" applyBorder="1"/>
    <xf numFmtId="43" fontId="1" fillId="10" borderId="3" xfId="1" applyFont="1" applyFill="1" applyBorder="1" applyAlignment="1">
      <alignment horizontal="right" shrinkToFit="1"/>
    </xf>
    <xf numFmtId="43" fontId="22" fillId="10" borderId="3" xfId="1" applyFont="1" applyFill="1" applyBorder="1" applyAlignment="1">
      <alignment horizontal="right" vertical="top" wrapText="1"/>
    </xf>
    <xf numFmtId="43" fontId="27" fillId="10" borderId="3" xfId="1" applyFont="1" applyFill="1" applyBorder="1" applyAlignment="1">
      <alignment vertical="top"/>
    </xf>
    <xf numFmtId="43" fontId="8" fillId="18" borderId="3" xfId="1" applyFont="1" applyFill="1" applyBorder="1" applyAlignment="1">
      <alignment vertical="top" wrapText="1"/>
    </xf>
    <xf numFmtId="43" fontId="8" fillId="18" borderId="3" xfId="1" applyFont="1" applyFill="1" applyBorder="1" applyAlignment="1">
      <alignment horizontal="left" vertical="top" wrapText="1"/>
    </xf>
    <xf numFmtId="43" fontId="8" fillId="18" borderId="3" xfId="1" applyFont="1" applyFill="1" applyBorder="1" applyAlignment="1">
      <alignment horizontal="center" vertical="top" wrapText="1"/>
    </xf>
    <xf numFmtId="43" fontId="5" fillId="18" borderId="3" xfId="1" applyFont="1" applyFill="1" applyBorder="1" applyAlignment="1">
      <alignment vertical="top" wrapText="1"/>
    </xf>
    <xf numFmtId="43" fontId="5" fillId="18" borderId="3" xfId="1" applyFont="1" applyFill="1" applyBorder="1" applyAlignment="1">
      <alignment horizontal="left" vertical="top" wrapText="1"/>
    </xf>
    <xf numFmtId="43" fontId="7" fillId="18" borderId="3" xfId="1" applyFont="1" applyFill="1" applyBorder="1" applyAlignment="1">
      <alignment vertical="top" wrapText="1"/>
    </xf>
    <xf numFmtId="43" fontId="12" fillId="18" borderId="3" xfId="1" applyFont="1" applyFill="1" applyBorder="1" applyAlignment="1">
      <alignment horizontal="left" vertical="top" wrapText="1"/>
    </xf>
    <xf numFmtId="43" fontId="8" fillId="18" borderId="3" xfId="1" applyFont="1" applyFill="1" applyBorder="1" applyAlignment="1">
      <alignment horizontal="right" vertical="top" shrinkToFit="1"/>
    </xf>
    <xf numFmtId="43" fontId="5" fillId="18" borderId="3" xfId="1" applyFont="1" applyFill="1" applyBorder="1" applyAlignment="1">
      <alignment vertical="top"/>
    </xf>
    <xf numFmtId="43" fontId="8" fillId="18" borderId="9" xfId="1" applyFont="1" applyFill="1" applyBorder="1" applyAlignment="1">
      <alignment horizontal="center" vertical="top" wrapText="1"/>
    </xf>
    <xf numFmtId="43" fontId="5" fillId="18" borderId="5" xfId="1" applyFont="1" applyFill="1" applyBorder="1" applyAlignment="1">
      <alignment vertical="top" wrapText="1"/>
    </xf>
    <xf numFmtId="43" fontId="8" fillId="18" borderId="9" xfId="1" applyFont="1" applyFill="1" applyBorder="1" applyAlignment="1">
      <alignment horizontal="left" vertical="top" wrapText="1"/>
    </xf>
    <xf numFmtId="43" fontId="18" fillId="18" borderId="3" xfId="1" applyFont="1" applyFill="1" applyBorder="1" applyAlignment="1">
      <alignment horizontal="center" vertical="top" wrapText="1"/>
    </xf>
    <xf numFmtId="43" fontId="6" fillId="18" borderId="3" xfId="1" applyFont="1" applyFill="1" applyBorder="1" applyAlignment="1">
      <alignment vertical="top" wrapText="1"/>
    </xf>
    <xf numFmtId="43" fontId="1" fillId="18" borderId="3" xfId="1" applyFont="1" applyFill="1" applyBorder="1" applyAlignment="1">
      <alignment horizontal="center" vertical="top" wrapText="1"/>
    </xf>
    <xf numFmtId="43" fontId="8" fillId="18" borderId="3" xfId="1" applyFont="1" applyFill="1" applyBorder="1" applyAlignment="1">
      <alignment vertical="top" shrinkToFit="1"/>
    </xf>
    <xf numFmtId="43" fontId="9" fillId="18" borderId="3" xfId="1" applyFont="1" applyFill="1" applyBorder="1" applyAlignment="1">
      <alignment vertical="top" shrinkToFit="1"/>
    </xf>
    <xf numFmtId="43" fontId="1" fillId="18" borderId="9" xfId="1" applyFont="1" applyFill="1" applyBorder="1" applyAlignment="1">
      <alignment horizontal="center" vertical="top" wrapText="1"/>
    </xf>
    <xf numFmtId="43" fontId="9" fillId="18" borderId="9" xfId="1" applyFont="1" applyFill="1" applyBorder="1" applyAlignment="1">
      <alignment vertical="top" shrinkToFit="1"/>
    </xf>
    <xf numFmtId="43" fontId="17" fillId="18" borderId="9" xfId="1" applyFont="1" applyFill="1" applyBorder="1" applyAlignment="1">
      <alignment horizontal="center" vertical="top" wrapText="1"/>
    </xf>
    <xf numFmtId="0" fontId="29" fillId="2" borderId="0" xfId="1" applyNumberFormat="1" applyFont="1" applyFill="1" applyAlignment="1">
      <alignment vertical="top"/>
    </xf>
    <xf numFmtId="43" fontId="30" fillId="2" borderId="0" xfId="1" applyFont="1" applyFill="1"/>
    <xf numFmtId="0" fontId="29" fillId="2" borderId="0" xfId="1" applyNumberFormat="1" applyFont="1" applyFill="1"/>
    <xf numFmtId="43" fontId="29" fillId="2" borderId="0" xfId="1" applyFont="1" applyFill="1"/>
    <xf numFmtId="43" fontId="14" fillId="2" borderId="3" xfId="1" applyFont="1" applyFill="1" applyBorder="1" applyAlignment="1">
      <alignment horizontal="center" vertical="center" wrapText="1"/>
    </xf>
    <xf numFmtId="43" fontId="1" fillId="15" borderId="3" xfId="1" applyFont="1" applyFill="1" applyBorder="1" applyAlignment="1">
      <alignment horizontal="center" vertical="top" wrapText="1"/>
    </xf>
    <xf numFmtId="43" fontId="1" fillId="16" borderId="3" xfId="1" applyFont="1" applyFill="1" applyBorder="1" applyAlignment="1">
      <alignment horizontal="center" vertical="top" wrapText="1"/>
    </xf>
    <xf numFmtId="43" fontId="1" fillId="0" borderId="12" xfId="1" applyFont="1" applyFill="1" applyBorder="1" applyAlignment="1">
      <alignment horizontal="center" wrapText="1"/>
    </xf>
    <xf numFmtId="43" fontId="9" fillId="0" borderId="12" xfId="1" applyFont="1" applyFill="1" applyBorder="1"/>
    <xf numFmtId="43" fontId="23" fillId="0" borderId="12" xfId="1" applyFont="1" applyFill="1" applyBorder="1"/>
    <xf numFmtId="43" fontId="1" fillId="0" borderId="0" xfId="1" applyFont="1" applyFill="1" applyBorder="1" applyAlignment="1">
      <alignment horizontal="center" wrapText="1"/>
    </xf>
    <xf numFmtId="43" fontId="9" fillId="0" borderId="0" xfId="1" applyFont="1" applyFill="1" applyBorder="1"/>
    <xf numFmtId="43" fontId="23" fillId="0" borderId="0" xfId="1" applyFont="1" applyFill="1" applyBorder="1"/>
    <xf numFmtId="43" fontId="1" fillId="16" borderId="3" xfId="1" applyFont="1" applyFill="1" applyBorder="1" applyAlignment="1">
      <alignment horizontal="right" vertical="center" wrapText="1" shrinkToFit="1"/>
    </xf>
    <xf numFmtId="43" fontId="1" fillId="15" borderId="9" xfId="1" applyFont="1" applyFill="1" applyBorder="1" applyAlignment="1">
      <alignment horizontal="right" vertical="top" wrapText="1" shrinkToFit="1"/>
    </xf>
    <xf numFmtId="43" fontId="1" fillId="16" borderId="9" xfId="1" applyFont="1" applyFill="1" applyBorder="1" applyAlignment="1">
      <alignment horizontal="right" vertical="top" wrapText="1" shrinkToFit="1"/>
    </xf>
    <xf numFmtId="43" fontId="8" fillId="14" borderId="9" xfId="1" applyFont="1" applyFill="1" applyBorder="1" applyAlignment="1">
      <alignment horizontal="right" vertical="top" wrapText="1" shrinkToFit="1"/>
    </xf>
    <xf numFmtId="43" fontId="8" fillId="18" borderId="9" xfId="1" applyFont="1" applyFill="1" applyBorder="1" applyAlignment="1">
      <alignment horizontal="right" vertical="top" wrapText="1" shrinkToFit="1"/>
    </xf>
    <xf numFmtId="43" fontId="1" fillId="2" borderId="9" xfId="1" applyFont="1" applyFill="1" applyBorder="1" applyAlignment="1">
      <alignment horizontal="right" vertical="center" wrapText="1" shrinkToFit="1"/>
    </xf>
    <xf numFmtId="43" fontId="1" fillId="15" borderId="9" xfId="1" applyFont="1" applyFill="1" applyBorder="1" applyAlignment="1">
      <alignment horizontal="right" vertical="center" wrapText="1" shrinkToFit="1"/>
    </xf>
    <xf numFmtId="43" fontId="1" fillId="16" borderId="9" xfId="1" applyFont="1" applyFill="1" applyBorder="1" applyAlignment="1">
      <alignment horizontal="right" vertical="center" wrapText="1" shrinkToFit="1"/>
    </xf>
    <xf numFmtId="43" fontId="8" fillId="2" borderId="9" xfId="1" applyFont="1" applyFill="1" applyBorder="1" applyAlignment="1">
      <alignment horizontal="right" vertical="top" wrapText="1" shrinkToFit="1"/>
    </xf>
    <xf numFmtId="43" fontId="24" fillId="15" borderId="3" xfId="1" applyFont="1" applyFill="1" applyBorder="1" applyAlignment="1">
      <alignment horizontal="right" vertical="center"/>
    </xf>
    <xf numFmtId="43" fontId="3" fillId="16" borderId="3" xfId="1" applyFont="1" applyFill="1" applyBorder="1" applyAlignment="1">
      <alignment horizontal="right" vertical="center" wrapText="1" shrinkToFit="1"/>
    </xf>
    <xf numFmtId="43" fontId="8" fillId="2" borderId="3" xfId="1" applyFont="1" applyFill="1" applyBorder="1" applyAlignment="1">
      <alignment horizontal="right" vertical="top" wrapText="1" shrinkToFit="1"/>
    </xf>
    <xf numFmtId="43" fontId="8" fillId="0" borderId="3" xfId="1" applyFont="1" applyFill="1" applyBorder="1" applyAlignment="1">
      <alignment horizontal="right" vertical="top" wrapText="1" shrinkToFit="1"/>
    </xf>
    <xf numFmtId="43" fontId="8" fillId="14" borderId="3" xfId="1" applyFont="1" applyFill="1" applyBorder="1" applyAlignment="1">
      <alignment horizontal="right" vertical="top" wrapText="1" shrinkToFit="1"/>
    </xf>
    <xf numFmtId="43" fontId="8" fillId="18" borderId="3" xfId="1" applyFont="1" applyFill="1" applyBorder="1" applyAlignment="1">
      <alignment horizontal="right" vertical="top" wrapText="1" shrinkToFit="1"/>
    </xf>
    <xf numFmtId="43" fontId="1" fillId="16" borderId="3" xfId="1" applyFont="1" applyFill="1" applyBorder="1" applyAlignment="1">
      <alignment horizontal="right" vertical="top" wrapText="1" shrinkToFit="1"/>
    </xf>
    <xf numFmtId="43" fontId="23" fillId="10" borderId="3" xfId="1" applyFont="1" applyFill="1" applyBorder="1" applyAlignment="1">
      <alignment horizontal="right"/>
    </xf>
    <xf numFmtId="43" fontId="23" fillId="0" borderId="12" xfId="1" applyFont="1" applyFill="1" applyBorder="1" applyAlignment="1">
      <alignment horizontal="right"/>
    </xf>
    <xf numFmtId="43" fontId="23" fillId="0" borderId="0" xfId="1" applyFont="1" applyFill="1" applyBorder="1" applyAlignment="1">
      <alignment horizontal="right"/>
    </xf>
    <xf numFmtId="43" fontId="3" fillId="15" borderId="3" xfId="1" applyFont="1" applyFill="1" applyBorder="1" applyAlignment="1">
      <alignment horizontal="right" vertical="top" shrinkToFit="1"/>
    </xf>
    <xf numFmtId="43" fontId="3" fillId="16" borderId="6" xfId="1" applyFont="1" applyFill="1" applyBorder="1" applyAlignment="1">
      <alignment horizontal="right" vertical="top" shrinkToFit="1"/>
    </xf>
    <xf numFmtId="43" fontId="8" fillId="14" borderId="3" xfId="1" applyFont="1" applyFill="1" applyBorder="1" applyAlignment="1">
      <alignment horizontal="right" vertical="top" shrinkToFit="1"/>
    </xf>
    <xf numFmtId="43" fontId="32" fillId="15" borderId="3" xfId="1" applyFont="1" applyFill="1" applyBorder="1" applyAlignment="1">
      <alignment horizontal="right" vertical="top" wrapText="1"/>
    </xf>
    <xf numFmtId="43" fontId="3" fillId="2" borderId="3" xfId="1" applyFont="1" applyFill="1" applyBorder="1" applyAlignment="1">
      <alignment horizontal="right" vertical="top" shrinkToFit="1"/>
    </xf>
    <xf numFmtId="43" fontId="1" fillId="2" borderId="3" xfId="1" applyFont="1" applyFill="1" applyBorder="1" applyAlignment="1">
      <alignment horizontal="right" vertical="top"/>
    </xf>
    <xf numFmtId="43" fontId="8" fillId="18" borderId="3" xfId="1" applyFont="1" applyFill="1" applyBorder="1" applyAlignment="1">
      <alignment horizontal="right" vertical="top"/>
    </xf>
    <xf numFmtId="43" fontId="8" fillId="0" borderId="3" xfId="1" applyFont="1" applyBorder="1" applyAlignment="1">
      <alignment horizontal="right" vertical="top"/>
    </xf>
    <xf numFmtId="43" fontId="9" fillId="2" borderId="3" xfId="1" applyFont="1" applyFill="1" applyBorder="1" applyAlignment="1">
      <alignment horizontal="right" vertical="top"/>
    </xf>
    <xf numFmtId="43" fontId="26" fillId="2" borderId="3" xfId="1" applyFont="1" applyFill="1" applyBorder="1" applyAlignment="1">
      <alignment horizontal="right" vertical="top"/>
    </xf>
    <xf numFmtId="43" fontId="8" fillId="2" borderId="3" xfId="1" applyFont="1" applyFill="1" applyBorder="1" applyAlignment="1">
      <alignment horizontal="right" vertical="top"/>
    </xf>
    <xf numFmtId="43" fontId="10" fillId="15" borderId="3" xfId="1" applyFont="1" applyFill="1" applyBorder="1" applyAlignment="1">
      <alignment horizontal="right" vertical="top"/>
    </xf>
    <xf numFmtId="43" fontId="10" fillId="16" borderId="3" xfId="1" applyFont="1" applyFill="1" applyBorder="1" applyAlignment="1">
      <alignment horizontal="right" vertical="top"/>
    </xf>
    <xf numFmtId="43" fontId="10" fillId="2" borderId="3" xfId="1" applyFont="1" applyFill="1" applyBorder="1" applyAlignment="1">
      <alignment horizontal="right" vertical="top"/>
    </xf>
    <xf numFmtId="43" fontId="1" fillId="2" borderId="9" xfId="1" applyFont="1" applyFill="1" applyBorder="1" applyAlignment="1">
      <alignment horizontal="right" wrapText="1" shrinkToFit="1"/>
    </xf>
    <xf numFmtId="43" fontId="10" fillId="11" borderId="3" xfId="1" applyFont="1" applyFill="1" applyBorder="1" applyAlignment="1">
      <alignment horizontal="right" vertical="top"/>
    </xf>
    <xf numFmtId="43" fontId="2" fillId="16" borderId="3" xfId="1" applyFont="1" applyFill="1" applyBorder="1" applyAlignment="1">
      <alignment horizontal="right" vertical="top"/>
    </xf>
    <xf numFmtId="43" fontId="9" fillId="18" borderId="3" xfId="1" applyFont="1" applyFill="1" applyBorder="1" applyAlignment="1">
      <alignment horizontal="right" vertical="top"/>
    </xf>
    <xf numFmtId="43" fontId="27" fillId="15" borderId="3" xfId="1" applyFont="1" applyFill="1" applyBorder="1" applyAlignment="1">
      <alignment horizontal="right" vertical="top"/>
    </xf>
    <xf numFmtId="43" fontId="24" fillId="16" borderId="3" xfId="1" applyFont="1" applyFill="1" applyBorder="1" applyAlignment="1">
      <alignment horizontal="right" vertical="top"/>
    </xf>
    <xf numFmtId="43" fontId="23" fillId="2" borderId="3" xfId="1" applyFont="1" applyFill="1" applyBorder="1" applyAlignment="1">
      <alignment horizontal="right" vertical="top"/>
    </xf>
    <xf numFmtId="43" fontId="25" fillId="18" borderId="3" xfId="1" applyFont="1" applyFill="1" applyBorder="1" applyAlignment="1">
      <alignment horizontal="right" vertical="top"/>
    </xf>
    <xf numFmtId="43" fontId="9" fillId="2" borderId="9" xfId="1" applyFont="1" applyFill="1" applyBorder="1" applyAlignment="1">
      <alignment horizontal="right" vertical="top"/>
    </xf>
    <xf numFmtId="43" fontId="9" fillId="18" borderId="9" xfId="1" applyFont="1" applyFill="1" applyBorder="1" applyAlignment="1">
      <alignment horizontal="right" vertical="top"/>
    </xf>
    <xf numFmtId="43" fontId="25" fillId="18" borderId="9" xfId="1" applyFont="1" applyFill="1" applyBorder="1" applyAlignment="1">
      <alignment horizontal="right" vertical="top"/>
    </xf>
    <xf numFmtId="43" fontId="27" fillId="2" borderId="3" xfId="1" applyFont="1" applyFill="1" applyBorder="1" applyAlignment="1">
      <alignment horizontal="right" vertical="top"/>
    </xf>
    <xf numFmtId="43" fontId="23" fillId="10" borderId="3" xfId="1" applyFont="1" applyFill="1" applyBorder="1" applyAlignment="1">
      <alignment horizontal="right" vertical="top"/>
    </xf>
    <xf numFmtId="43" fontId="27" fillId="16" borderId="3" xfId="1" applyFont="1" applyFill="1" applyBorder="1" applyAlignment="1">
      <alignment horizontal="right" vertical="top"/>
    </xf>
    <xf numFmtId="0" fontId="29" fillId="2" borderId="0" xfId="1" applyNumberFormat="1" applyFont="1" applyFill="1" applyAlignment="1">
      <alignment horizontal="right" vertical="top"/>
    </xf>
    <xf numFmtId="43" fontId="9" fillId="2" borderId="0" xfId="1" applyFont="1" applyFill="1" applyAlignment="1">
      <alignment horizontal="right"/>
    </xf>
    <xf numFmtId="43" fontId="11" fillId="2" borderId="3" xfId="1" applyFont="1" applyFill="1" applyBorder="1" applyAlignment="1">
      <alignment horizontal="right" vertical="center"/>
    </xf>
    <xf numFmtId="43" fontId="14" fillId="0" borderId="3" xfId="1" applyFont="1" applyFill="1" applyBorder="1" applyAlignment="1">
      <alignment horizontal="right" vertical="center" wrapText="1" shrinkToFit="1"/>
    </xf>
    <xf numFmtId="43" fontId="14" fillId="2" borderId="3" xfId="1" applyFont="1" applyFill="1" applyBorder="1" applyAlignment="1">
      <alignment horizontal="right" vertical="center" wrapText="1" shrinkToFit="1"/>
    </xf>
    <xf numFmtId="43" fontId="14" fillId="2" borderId="3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/>
    </xf>
    <xf numFmtId="43" fontId="1" fillId="0" borderId="3" xfId="1" applyFont="1" applyFill="1" applyBorder="1" applyAlignment="1">
      <alignment horizontal="right" vertical="center" wrapText="1" shrinkToFit="1"/>
    </xf>
    <xf numFmtId="43" fontId="1" fillId="2" borderId="3" xfId="1" applyFont="1" applyFill="1" applyBorder="1" applyAlignment="1">
      <alignment horizontal="right" vertical="center" wrapText="1" shrinkToFit="1"/>
    </xf>
    <xf numFmtId="43" fontId="1" fillId="2" borderId="3" xfId="1" applyFont="1" applyFill="1" applyBorder="1" applyAlignment="1">
      <alignment horizontal="right" vertical="center" wrapText="1"/>
    </xf>
    <xf numFmtId="43" fontId="2" fillId="15" borderId="3" xfId="1" applyFont="1" applyFill="1" applyBorder="1" applyAlignment="1">
      <alignment horizontal="right" vertical="center"/>
    </xf>
    <xf numFmtId="43" fontId="1" fillId="15" borderId="3" xfId="1" applyFont="1" applyFill="1" applyBorder="1" applyAlignment="1">
      <alignment horizontal="right" vertical="center"/>
    </xf>
    <xf numFmtId="43" fontId="1" fillId="16" borderId="7" xfId="1" applyFont="1" applyFill="1" applyBorder="1" applyAlignment="1">
      <alignment horizontal="right" vertical="center" wrapText="1"/>
    </xf>
    <xf numFmtId="43" fontId="5" fillId="14" borderId="3" xfId="1" applyFont="1" applyFill="1" applyBorder="1" applyAlignment="1">
      <alignment horizontal="right" vertical="top" wrapText="1"/>
    </xf>
    <xf numFmtId="43" fontId="8" fillId="14" borderId="3" xfId="1" applyFont="1" applyFill="1" applyBorder="1" applyAlignment="1">
      <alignment horizontal="right" vertical="top" wrapText="1"/>
    </xf>
    <xf numFmtId="43" fontId="5" fillId="2" borderId="3" xfId="1" applyFont="1" applyFill="1" applyBorder="1" applyAlignment="1">
      <alignment horizontal="right" vertical="top"/>
    </xf>
    <xf numFmtId="43" fontId="5" fillId="0" borderId="3" xfId="1" applyFont="1" applyFill="1" applyBorder="1" applyAlignment="1">
      <alignment horizontal="right" vertical="top" wrapText="1"/>
    </xf>
    <xf numFmtId="43" fontId="8" fillId="0" borderId="3" xfId="1" applyFont="1" applyFill="1" applyBorder="1" applyAlignment="1">
      <alignment horizontal="right" vertical="top" wrapText="1"/>
    </xf>
    <xf numFmtId="43" fontId="8" fillId="2" borderId="3" xfId="1" applyFont="1" applyFill="1" applyBorder="1" applyAlignment="1">
      <alignment horizontal="right" vertical="top" wrapText="1"/>
    </xf>
    <xf numFmtId="43" fontId="3" fillId="15" borderId="3" xfId="1" applyFont="1" applyFill="1" applyBorder="1" applyAlignment="1">
      <alignment horizontal="right" vertical="center"/>
    </xf>
    <xf numFmtId="43" fontId="2" fillId="16" borderId="3" xfId="1" applyFont="1" applyFill="1" applyBorder="1" applyAlignment="1">
      <alignment horizontal="right" vertical="center"/>
    </xf>
    <xf numFmtId="43" fontId="3" fillId="16" borderId="3" xfId="1" applyFont="1" applyFill="1" applyBorder="1" applyAlignment="1">
      <alignment horizontal="right" vertical="center"/>
    </xf>
    <xf numFmtId="43" fontId="26" fillId="2" borderId="3" xfId="1" applyFont="1" applyFill="1" applyBorder="1" applyAlignment="1">
      <alignment horizontal="right" vertical="top" wrapText="1"/>
    </xf>
    <xf numFmtId="43" fontId="8" fillId="18" borderId="3" xfId="1" applyFont="1" applyFill="1" applyBorder="1" applyAlignment="1">
      <alignment horizontal="right" vertical="top" wrapText="1"/>
    </xf>
    <xf numFmtId="43" fontId="5" fillId="18" borderId="3" xfId="1" applyFont="1" applyFill="1" applyBorder="1" applyAlignment="1">
      <alignment horizontal="right" vertical="top" wrapText="1"/>
    </xf>
    <xf numFmtId="43" fontId="2" fillId="16" borderId="3" xfId="1" applyFont="1" applyFill="1" applyBorder="1" applyAlignment="1">
      <alignment horizontal="right" vertical="top" wrapText="1"/>
    </xf>
    <xf numFmtId="43" fontId="1" fillId="16" borderId="3" xfId="1" applyFont="1" applyFill="1" applyBorder="1" applyAlignment="1">
      <alignment horizontal="right" vertical="top" wrapText="1"/>
    </xf>
    <xf numFmtId="43" fontId="1" fillId="16" borderId="3" xfId="1" applyFont="1" applyFill="1" applyBorder="1" applyAlignment="1">
      <alignment horizontal="right" vertical="center"/>
    </xf>
    <xf numFmtId="43" fontId="2" fillId="15" borderId="9" xfId="1" applyFont="1" applyFill="1" applyBorder="1" applyAlignment="1">
      <alignment horizontal="right" vertical="center"/>
    </xf>
    <xf numFmtId="43" fontId="1" fillId="15" borderId="9" xfId="1" applyFont="1" applyFill="1" applyBorder="1" applyAlignment="1">
      <alignment horizontal="right" vertical="center"/>
    </xf>
    <xf numFmtId="43" fontId="1" fillId="15" borderId="3" xfId="1" applyFont="1" applyFill="1" applyBorder="1" applyAlignment="1">
      <alignment horizontal="right" vertical="top" wrapText="1"/>
    </xf>
    <xf numFmtId="43" fontId="3" fillId="15" borderId="3" xfId="1" applyFont="1" applyFill="1" applyBorder="1" applyAlignment="1">
      <alignment horizontal="right" vertical="top" wrapText="1"/>
    </xf>
    <xf numFmtId="43" fontId="3" fillId="16" borderId="5" xfId="1" applyFont="1" applyFill="1" applyBorder="1" applyAlignment="1">
      <alignment horizontal="right" vertical="top" wrapText="1"/>
    </xf>
    <xf numFmtId="43" fontId="1" fillId="16" borderId="6" xfId="1" applyFont="1" applyFill="1" applyBorder="1" applyAlignment="1">
      <alignment horizontal="right" vertical="top" shrinkToFit="1"/>
    </xf>
    <xf numFmtId="43" fontId="8" fillId="14" borderId="3" xfId="1" applyFont="1" applyFill="1" applyBorder="1" applyAlignment="1">
      <alignment horizontal="right" vertical="top"/>
    </xf>
    <xf numFmtId="43" fontId="3" fillId="2" borderId="3" xfId="1" applyFont="1" applyFill="1" applyBorder="1" applyAlignment="1">
      <alignment horizontal="right" vertical="top" wrapText="1"/>
    </xf>
    <xf numFmtId="43" fontId="3" fillId="0" borderId="3" xfId="1" applyFont="1" applyFill="1" applyBorder="1" applyAlignment="1">
      <alignment horizontal="right" vertical="top" wrapText="1"/>
    </xf>
    <xf numFmtId="43" fontId="1" fillId="2" borderId="3" xfId="1" applyFont="1" applyFill="1" applyBorder="1" applyAlignment="1">
      <alignment horizontal="right" vertical="top" shrinkToFit="1"/>
    </xf>
    <xf numFmtId="43" fontId="2" fillId="0" borderId="3" xfId="1" applyFont="1" applyFill="1" applyBorder="1" applyAlignment="1">
      <alignment horizontal="right" vertical="top" wrapText="1"/>
    </xf>
    <xf numFmtId="43" fontId="1" fillId="0" borderId="3" xfId="1" applyFont="1" applyFill="1" applyBorder="1" applyAlignment="1">
      <alignment horizontal="right" vertical="top" wrapText="1"/>
    </xf>
    <xf numFmtId="43" fontId="5" fillId="18" borderId="3" xfId="1" applyFont="1" applyFill="1" applyBorder="1" applyAlignment="1">
      <alignment horizontal="right" vertical="top"/>
    </xf>
    <xf numFmtId="43" fontId="5" fillId="0" borderId="3" xfId="1" applyFont="1" applyBorder="1" applyAlignment="1">
      <alignment horizontal="right" vertical="top"/>
    </xf>
    <xf numFmtId="43" fontId="5" fillId="0" borderId="3" xfId="1" applyFont="1" applyFill="1" applyBorder="1" applyAlignment="1">
      <alignment horizontal="right" vertical="top"/>
    </xf>
    <xf numFmtId="43" fontId="8" fillId="0" borderId="3" xfId="1" applyFont="1" applyFill="1" applyBorder="1" applyAlignment="1">
      <alignment horizontal="right" vertical="top"/>
    </xf>
    <xf numFmtId="43" fontId="8" fillId="18" borderId="9" xfId="1" applyFont="1" applyFill="1" applyBorder="1" applyAlignment="1">
      <alignment horizontal="right" vertical="top"/>
    </xf>
    <xf numFmtId="43" fontId="8" fillId="0" borderId="9" xfId="1" applyFont="1" applyBorder="1" applyAlignment="1">
      <alignment horizontal="right" vertical="top"/>
    </xf>
    <xf numFmtId="43" fontId="5" fillId="0" borderId="9" xfId="1" applyFont="1" applyBorder="1" applyAlignment="1">
      <alignment horizontal="right" vertical="top"/>
    </xf>
    <xf numFmtId="43" fontId="1" fillId="0" borderId="3" xfId="1" applyFont="1" applyBorder="1" applyAlignment="1">
      <alignment horizontal="right" vertical="top" wrapText="1"/>
    </xf>
    <xf numFmtId="43" fontId="18" fillId="2" borderId="3" xfId="1" applyFont="1" applyFill="1" applyBorder="1" applyAlignment="1">
      <alignment horizontal="right" vertical="top"/>
    </xf>
    <xf numFmtId="43" fontId="18" fillId="18" borderId="3" xfId="1" applyFont="1" applyFill="1" applyBorder="1" applyAlignment="1">
      <alignment horizontal="right" vertical="top"/>
    </xf>
    <xf numFmtId="43" fontId="10" fillId="10" borderId="3" xfId="1" applyFont="1" applyFill="1" applyBorder="1" applyAlignment="1">
      <alignment horizontal="right"/>
    </xf>
    <xf numFmtId="43" fontId="1" fillId="10" borderId="3" xfId="1" applyFont="1" applyFill="1" applyBorder="1" applyAlignment="1">
      <alignment horizontal="right"/>
    </xf>
    <xf numFmtId="43" fontId="2" fillId="2" borderId="3" xfId="1" applyFont="1" applyFill="1" applyBorder="1" applyAlignment="1">
      <alignment horizontal="right"/>
    </xf>
    <xf numFmtId="43" fontId="1" fillId="0" borderId="3" xfId="1" applyFont="1" applyFill="1" applyBorder="1" applyAlignment="1">
      <alignment horizontal="right" wrapText="1" shrinkToFit="1"/>
    </xf>
    <xf numFmtId="43" fontId="1" fillId="2" borderId="3" xfId="1" applyFont="1" applyFill="1" applyBorder="1" applyAlignment="1">
      <alignment horizontal="right" wrapText="1" shrinkToFit="1"/>
    </xf>
    <xf numFmtId="43" fontId="1" fillId="2" borderId="3" xfId="1" applyFont="1" applyFill="1" applyBorder="1" applyAlignment="1">
      <alignment horizontal="right" wrapText="1"/>
    </xf>
    <xf numFmtId="43" fontId="2" fillId="11" borderId="3" xfId="1" applyFont="1" applyFill="1" applyBorder="1" applyAlignment="1">
      <alignment horizontal="right" vertical="top"/>
    </xf>
    <xf numFmtId="43" fontId="1" fillId="11" borderId="3" xfId="1" applyFont="1" applyFill="1" applyBorder="1" applyAlignment="1">
      <alignment horizontal="right" vertical="top"/>
    </xf>
    <xf numFmtId="43" fontId="5" fillId="18" borderId="1" xfId="1" applyFont="1" applyFill="1" applyBorder="1" applyAlignment="1">
      <alignment horizontal="right" vertical="top" wrapText="1"/>
    </xf>
    <xf numFmtId="43" fontId="8" fillId="18" borderId="1" xfId="1" applyFont="1" applyFill="1" applyBorder="1" applyAlignment="1">
      <alignment horizontal="right" vertical="top" wrapText="1"/>
    </xf>
    <xf numFmtId="43" fontId="2" fillId="15" borderId="3" xfId="1" applyFont="1" applyFill="1" applyBorder="1" applyAlignment="1">
      <alignment horizontal="right" vertical="top"/>
    </xf>
    <xf numFmtId="43" fontId="3" fillId="15" borderId="3" xfId="1" applyFont="1" applyFill="1" applyBorder="1" applyAlignment="1">
      <alignment horizontal="right" vertical="top"/>
    </xf>
    <xf numFmtId="43" fontId="22" fillId="15" borderId="3" xfId="1" applyFont="1" applyFill="1" applyBorder="1" applyAlignment="1">
      <alignment horizontal="right" vertical="top"/>
    </xf>
    <xf numFmtId="43" fontId="21" fillId="15" borderId="3" xfId="1" applyFont="1" applyFill="1" applyBorder="1" applyAlignment="1">
      <alignment horizontal="right" vertical="top"/>
    </xf>
    <xf numFmtId="43" fontId="3" fillId="16" borderId="3" xfId="1" applyFont="1" applyFill="1" applyBorder="1" applyAlignment="1">
      <alignment horizontal="right" vertical="top"/>
    </xf>
    <xf numFmtId="43" fontId="9" fillId="0" borderId="3" xfId="1" applyFont="1" applyFill="1" applyBorder="1" applyAlignment="1">
      <alignment horizontal="right" vertical="top"/>
    </xf>
    <xf numFmtId="43" fontId="2" fillId="2" borderId="3" xfId="1" applyFont="1" applyFill="1" applyBorder="1" applyAlignment="1">
      <alignment horizontal="right" vertical="top"/>
    </xf>
    <xf numFmtId="43" fontId="5" fillId="2" borderId="9" xfId="1" applyFont="1" applyFill="1" applyBorder="1" applyAlignment="1">
      <alignment horizontal="right" vertical="top"/>
    </xf>
    <xf numFmtId="43" fontId="24" fillId="2" borderId="3" xfId="1" applyFont="1" applyFill="1" applyBorder="1" applyAlignment="1">
      <alignment horizontal="right" vertical="top"/>
    </xf>
    <xf numFmtId="43" fontId="24" fillId="0" borderId="3" xfId="1" applyFont="1" applyFill="1" applyBorder="1" applyAlignment="1">
      <alignment horizontal="right" vertical="top" wrapText="1"/>
    </xf>
    <xf numFmtId="43" fontId="25" fillId="2" borderId="3" xfId="1" applyFont="1" applyFill="1" applyBorder="1" applyAlignment="1">
      <alignment horizontal="right" vertical="top"/>
    </xf>
    <xf numFmtId="43" fontId="22" fillId="2" borderId="3" xfId="1" applyFont="1" applyFill="1" applyBorder="1" applyAlignment="1">
      <alignment horizontal="right" vertical="top"/>
    </xf>
    <xf numFmtId="43" fontId="22" fillId="0" borderId="3" xfId="1" applyFont="1" applyFill="1" applyBorder="1" applyAlignment="1">
      <alignment horizontal="right" vertical="top" wrapText="1"/>
    </xf>
    <xf numFmtId="43" fontId="13" fillId="0" borderId="3" xfId="1" applyFont="1" applyFill="1" applyBorder="1" applyAlignment="1">
      <alignment horizontal="right" vertical="top" wrapText="1"/>
    </xf>
    <xf numFmtId="43" fontId="21" fillId="10" borderId="3" xfId="1" applyFont="1" applyFill="1" applyBorder="1" applyAlignment="1">
      <alignment horizontal="right" vertical="top"/>
    </xf>
    <xf numFmtId="43" fontId="10" fillId="10" borderId="3" xfId="1" applyFont="1" applyFill="1" applyBorder="1" applyAlignment="1">
      <alignment horizontal="right" vertical="top"/>
    </xf>
    <xf numFmtId="43" fontId="13" fillId="10" borderId="3" xfId="1" applyFont="1" applyFill="1" applyBorder="1" applyAlignment="1">
      <alignment horizontal="right" vertical="top"/>
    </xf>
    <xf numFmtId="43" fontId="28" fillId="10" borderId="3" xfId="1" applyFont="1" applyFill="1" applyBorder="1" applyAlignment="1">
      <alignment horizontal="right" vertical="top"/>
    </xf>
    <xf numFmtId="43" fontId="21" fillId="16" borderId="3" xfId="1" applyFont="1" applyFill="1" applyBorder="1" applyAlignment="1">
      <alignment horizontal="right" vertical="top"/>
    </xf>
    <xf numFmtId="43" fontId="23" fillId="16" borderId="3" xfId="1" applyFont="1" applyFill="1" applyBorder="1" applyAlignment="1">
      <alignment horizontal="right" vertical="top"/>
    </xf>
    <xf numFmtId="43" fontId="9" fillId="14" borderId="3" xfId="1" applyFont="1" applyFill="1" applyBorder="1" applyAlignment="1">
      <alignment horizontal="right" vertical="top"/>
    </xf>
    <xf numFmtId="43" fontId="2" fillId="2" borderId="0" xfId="1" applyFont="1" applyFill="1" applyAlignment="1">
      <alignment horizontal="right"/>
    </xf>
    <xf numFmtId="43" fontId="9" fillId="0" borderId="0" xfId="1" applyFont="1" applyFill="1" applyAlignment="1">
      <alignment horizontal="right"/>
    </xf>
    <xf numFmtId="43" fontId="8" fillId="0" borderId="0" xfId="1" applyFont="1" applyFill="1" applyAlignment="1">
      <alignment horizontal="right"/>
    </xf>
    <xf numFmtId="43" fontId="2" fillId="19" borderId="3" xfId="1" applyFont="1" applyFill="1" applyBorder="1" applyAlignment="1">
      <alignment horizontal="right" vertical="center"/>
    </xf>
    <xf numFmtId="43" fontId="3" fillId="19" borderId="3" xfId="1" applyFont="1" applyFill="1" applyBorder="1" applyAlignment="1">
      <alignment horizontal="right" vertical="center"/>
    </xf>
    <xf numFmtId="43" fontId="3" fillId="19" borderId="9" xfId="1" applyFont="1" applyFill="1" applyBorder="1" applyAlignment="1">
      <alignment horizontal="right" vertical="center" wrapText="1" shrinkToFit="1"/>
    </xf>
    <xf numFmtId="43" fontId="1" fillId="19" borderId="3" xfId="1" applyFont="1" applyFill="1" applyBorder="1" applyAlignment="1">
      <alignment horizontal="center" vertical="center" wrapText="1"/>
    </xf>
    <xf numFmtId="43" fontId="1" fillId="19" borderId="9" xfId="1" applyFont="1" applyFill="1" applyBorder="1" applyAlignment="1">
      <alignment horizontal="right" vertical="top" wrapText="1"/>
    </xf>
    <xf numFmtId="43" fontId="1" fillId="19" borderId="9" xfId="1" applyFont="1" applyFill="1" applyBorder="1" applyAlignment="1">
      <alignment horizontal="right" vertical="top" wrapText="1" shrinkToFit="1"/>
    </xf>
    <xf numFmtId="43" fontId="8" fillId="19" borderId="9" xfId="1" applyFont="1" applyFill="1" applyBorder="1" applyAlignment="1">
      <alignment horizontal="center" vertical="top" wrapText="1"/>
    </xf>
    <xf numFmtId="43" fontId="1" fillId="19" borderId="7" xfId="1" applyFont="1" applyFill="1" applyBorder="1" applyAlignment="1">
      <alignment horizontal="center" vertical="center" wrapText="1"/>
    </xf>
    <xf numFmtId="43" fontId="24" fillId="19" borderId="3" xfId="1" applyFont="1" applyFill="1" applyBorder="1" applyAlignment="1">
      <alignment horizontal="right" vertical="center"/>
    </xf>
    <xf numFmtId="43" fontId="1" fillId="19" borderId="3" xfId="1" applyFont="1" applyFill="1" applyBorder="1" applyAlignment="1">
      <alignment horizontal="right" vertical="center"/>
    </xf>
    <xf numFmtId="43" fontId="31" fillId="19" borderId="3" xfId="1" applyFont="1" applyFill="1" applyBorder="1" applyAlignment="1">
      <alignment horizontal="right" vertical="center"/>
    </xf>
    <xf numFmtId="43" fontId="2" fillId="19" borderId="3" xfId="1" applyFont="1" applyFill="1" applyBorder="1" applyAlignment="1">
      <alignment horizontal="center" vertical="center"/>
    </xf>
    <xf numFmtId="43" fontId="2" fillId="19" borderId="3" xfId="1" applyFont="1" applyFill="1" applyBorder="1" applyAlignment="1">
      <alignment horizontal="right"/>
    </xf>
    <xf numFmtId="43" fontId="3" fillId="19" borderId="3" xfId="1" applyFont="1" applyFill="1" applyBorder="1" applyAlignment="1">
      <alignment horizontal="right"/>
    </xf>
    <xf numFmtId="43" fontId="24" fillId="19" borderId="3" xfId="1" applyFont="1" applyFill="1" applyBorder="1" applyAlignment="1">
      <alignment horizontal="right"/>
    </xf>
    <xf numFmtId="43" fontId="1" fillId="19" borderId="3" xfId="1" applyFont="1" applyFill="1" applyBorder="1" applyAlignment="1">
      <alignment horizontal="center" wrapText="1"/>
    </xf>
    <xf numFmtId="43" fontId="5" fillId="14" borderId="3" xfId="1" applyFont="1" applyFill="1" applyBorder="1" applyAlignment="1">
      <alignment vertical="top"/>
    </xf>
    <xf numFmtId="43" fontId="5" fillId="14" borderId="3" xfId="1" applyFont="1" applyFill="1" applyBorder="1" applyAlignment="1">
      <alignment horizontal="right" vertical="top"/>
    </xf>
    <xf numFmtId="43" fontId="8" fillId="14" borderId="9" xfId="1" applyFont="1" applyFill="1" applyBorder="1" applyAlignment="1">
      <alignment horizontal="center" vertical="top" wrapText="1"/>
    </xf>
    <xf numFmtId="43" fontId="10" fillId="0" borderId="12" xfId="1" applyFont="1" applyFill="1" applyBorder="1" applyAlignment="1">
      <alignment horizontal="right"/>
    </xf>
    <xf numFmtId="43" fontId="1" fillId="0" borderId="12" xfId="1" applyFont="1" applyFill="1" applyBorder="1" applyAlignment="1">
      <alignment horizontal="right"/>
    </xf>
    <xf numFmtId="43" fontId="1" fillId="0" borderId="12" xfId="1" applyFont="1" applyFill="1" applyBorder="1" applyAlignment="1">
      <alignment horizontal="right" shrinkToFit="1"/>
    </xf>
    <xf numFmtId="43" fontId="33" fillId="18" borderId="3" xfId="1" applyFont="1" applyFill="1" applyBorder="1" applyAlignment="1">
      <alignment horizontal="left" vertical="top" wrapText="1"/>
    </xf>
    <xf numFmtId="43" fontId="33" fillId="2" borderId="9" xfId="1" applyFont="1" applyFill="1" applyBorder="1" applyAlignment="1">
      <alignment horizontal="left" vertical="top" wrapText="1"/>
    </xf>
    <xf numFmtId="43" fontId="10" fillId="14" borderId="3" xfId="1" applyFont="1" applyFill="1" applyBorder="1" applyAlignment="1">
      <alignment horizontal="right" vertical="top"/>
    </xf>
    <xf numFmtId="43" fontId="2" fillId="14" borderId="3" xfId="1" applyFont="1" applyFill="1" applyBorder="1" applyAlignment="1">
      <alignment horizontal="right" vertical="top"/>
    </xf>
    <xf numFmtId="43" fontId="11" fillId="2" borderId="3" xfId="1" applyFont="1" applyFill="1" applyBorder="1" applyAlignment="1">
      <alignment horizontal="center" vertical="center"/>
    </xf>
    <xf numFmtId="43" fontId="3" fillId="19" borderId="3" xfId="1" applyFont="1" applyFill="1" applyBorder="1" applyAlignment="1">
      <alignment horizontal="right" vertical="top"/>
    </xf>
    <xf numFmtId="43" fontId="3" fillId="19" borderId="9" xfId="1" applyFont="1" applyFill="1" applyBorder="1" applyAlignment="1">
      <alignment horizontal="right" vertical="top" wrapText="1" shrinkToFit="1"/>
    </xf>
    <xf numFmtId="43" fontId="1" fillId="19" borderId="3" xfId="1" applyFont="1" applyFill="1" applyBorder="1" applyAlignment="1">
      <alignment horizontal="center" vertical="top" wrapText="1"/>
    </xf>
    <xf numFmtId="43" fontId="14" fillId="2" borderId="3" xfId="1" applyFont="1" applyFill="1" applyBorder="1" applyAlignment="1">
      <alignment horizontal="center" vertical="center" textRotation="90" wrapText="1"/>
    </xf>
    <xf numFmtId="43" fontId="8" fillId="18" borderId="9" xfId="1" applyFont="1" applyFill="1" applyBorder="1" applyAlignment="1">
      <alignment horizontal="right" vertical="top" shrinkToFit="1"/>
    </xf>
    <xf numFmtId="43" fontId="8" fillId="0" borderId="9" xfId="1" applyFont="1" applyFill="1" applyBorder="1" applyAlignment="1">
      <alignment horizontal="right" vertical="top" shrinkToFit="1"/>
    </xf>
    <xf numFmtId="43" fontId="8" fillId="14" borderId="9" xfId="1" applyFont="1" applyFill="1" applyBorder="1" applyAlignment="1">
      <alignment horizontal="right" vertical="top" shrinkToFit="1"/>
    </xf>
    <xf numFmtId="43" fontId="8" fillId="2" borderId="9" xfId="1" applyFont="1" applyFill="1" applyBorder="1" applyAlignment="1">
      <alignment horizontal="right" vertical="top"/>
    </xf>
    <xf numFmtId="43" fontId="10" fillId="2" borderId="9" xfId="1" applyFont="1" applyFill="1" applyBorder="1" applyAlignment="1">
      <alignment horizontal="right" vertical="top"/>
    </xf>
    <xf numFmtId="43" fontId="23" fillId="2" borderId="9" xfId="1" applyFont="1" applyFill="1" applyBorder="1" applyAlignment="1">
      <alignment horizontal="right" vertical="top"/>
    </xf>
    <xf numFmtId="43" fontId="3" fillId="2" borderId="3" xfId="1" applyFont="1" applyFill="1" applyBorder="1" applyAlignment="1">
      <alignment horizontal="center" vertical="center" wrapText="1"/>
    </xf>
    <xf numFmtId="43" fontId="3" fillId="16" borderId="9" xfId="1" applyFont="1" applyFill="1" applyBorder="1" applyAlignment="1">
      <alignment horizontal="right" vertical="top" wrapText="1" shrinkToFit="1"/>
    </xf>
    <xf numFmtId="43" fontId="26" fillId="14" borderId="3" xfId="1" applyFont="1" applyFill="1" applyBorder="1" applyAlignment="1">
      <alignment horizontal="right" vertical="top" wrapText="1"/>
    </xf>
    <xf numFmtId="43" fontId="13" fillId="16" borderId="3" xfId="1" applyFont="1" applyFill="1" applyBorder="1" applyAlignment="1">
      <alignment horizontal="right" vertical="center" wrapText="1" shrinkToFit="1"/>
    </xf>
    <xf numFmtId="43" fontId="26" fillId="0" borderId="3" xfId="1" applyFont="1" applyFill="1" applyBorder="1" applyAlignment="1">
      <alignment horizontal="right" vertical="top" wrapText="1"/>
    </xf>
    <xf numFmtId="43" fontId="26" fillId="18" borderId="3" xfId="1" applyFont="1" applyFill="1" applyBorder="1" applyAlignment="1">
      <alignment horizontal="right" vertical="top" wrapText="1"/>
    </xf>
    <xf numFmtId="43" fontId="3" fillId="16" borderId="3" xfId="1" applyFont="1" applyFill="1" applyBorder="1" applyAlignment="1">
      <alignment horizontal="right" vertical="top" wrapText="1" shrinkToFit="1"/>
    </xf>
    <xf numFmtId="43" fontId="3" fillId="15" borderId="9" xfId="1" applyFont="1" applyFill="1" applyBorder="1" applyAlignment="1">
      <alignment horizontal="right" vertical="top" wrapText="1" shrinkToFit="1"/>
    </xf>
    <xf numFmtId="43" fontId="24" fillId="19" borderId="3" xfId="1" applyFont="1" applyFill="1" applyBorder="1" applyAlignment="1">
      <alignment horizontal="right" vertical="top"/>
    </xf>
    <xf numFmtId="43" fontId="24" fillId="2" borderId="3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 wrapText="1" shrinkToFit="1"/>
    </xf>
    <xf numFmtId="43" fontId="3" fillId="2" borderId="3" xfId="1" applyFont="1" applyFill="1" applyBorder="1" applyAlignment="1">
      <alignment horizontal="right" vertical="center" wrapText="1" shrinkToFit="1"/>
    </xf>
    <xf numFmtId="43" fontId="3" fillId="2" borderId="9" xfId="1" applyFont="1" applyFill="1" applyBorder="1" applyAlignment="1">
      <alignment horizontal="right" vertical="center" wrapText="1" shrinkToFit="1"/>
    </xf>
    <xf numFmtId="43" fontId="3" fillId="2" borderId="3" xfId="1" applyFont="1" applyFill="1" applyBorder="1" applyAlignment="1">
      <alignment horizontal="right" vertical="center" wrapText="1"/>
    </xf>
    <xf numFmtId="43" fontId="24" fillId="15" borderId="3" xfId="1" applyFont="1" applyFill="1" applyBorder="1" applyAlignment="1">
      <alignment horizontal="right" vertical="top"/>
    </xf>
    <xf numFmtId="43" fontId="3" fillId="16" borderId="7" xfId="1" applyFont="1" applyFill="1" applyBorder="1" applyAlignment="1">
      <alignment horizontal="right" vertical="top" wrapText="1"/>
    </xf>
    <xf numFmtId="43" fontId="33" fillId="14" borderId="3" xfId="1" applyFont="1" applyFill="1" applyBorder="1" applyAlignment="1">
      <alignment horizontal="right" vertical="top" wrapText="1"/>
    </xf>
    <xf numFmtId="43" fontId="26" fillId="14" borderId="9" xfId="1" applyFont="1" applyFill="1" applyBorder="1" applyAlignment="1">
      <alignment horizontal="right" vertical="top" wrapText="1" shrinkToFit="1"/>
    </xf>
    <xf numFmtId="43" fontId="33" fillId="2" borderId="3" xfId="1" applyFont="1" applyFill="1" applyBorder="1" applyAlignment="1">
      <alignment horizontal="right" vertical="top"/>
    </xf>
    <xf numFmtId="43" fontId="33" fillId="0" borderId="3" xfId="1" applyFont="1" applyFill="1" applyBorder="1" applyAlignment="1">
      <alignment horizontal="right" vertical="top" wrapText="1"/>
    </xf>
    <xf numFmtId="43" fontId="26" fillId="2" borderId="9" xfId="1" applyFont="1" applyFill="1" applyBorder="1" applyAlignment="1">
      <alignment horizontal="right" vertical="top" wrapText="1" shrinkToFit="1"/>
    </xf>
    <xf numFmtId="43" fontId="24" fillId="16" borderId="3" xfId="1" applyFont="1" applyFill="1" applyBorder="1" applyAlignment="1">
      <alignment horizontal="right" vertical="center"/>
    </xf>
    <xf numFmtId="43" fontId="26" fillId="2" borderId="3" xfId="1" applyFont="1" applyFill="1" applyBorder="1" applyAlignment="1">
      <alignment horizontal="right" vertical="top" wrapText="1" shrinkToFit="1"/>
    </xf>
    <xf numFmtId="43" fontId="26" fillId="0" borderId="3" xfId="1" applyFont="1" applyFill="1" applyBorder="1" applyAlignment="1">
      <alignment horizontal="right" vertical="top" wrapText="1" shrinkToFit="1"/>
    </xf>
    <xf numFmtId="43" fontId="26" fillId="14" borderId="3" xfId="1" applyFont="1" applyFill="1" applyBorder="1" applyAlignment="1">
      <alignment horizontal="right" vertical="top" wrapText="1" shrinkToFit="1"/>
    </xf>
    <xf numFmtId="43" fontId="26" fillId="18" borderId="3" xfId="1" applyFont="1" applyFill="1" applyBorder="1" applyAlignment="1">
      <alignment horizontal="right" vertical="top" wrapText="1" shrinkToFit="1"/>
    </xf>
    <xf numFmtId="43" fontId="33" fillId="18" borderId="3" xfId="1" applyFont="1" applyFill="1" applyBorder="1" applyAlignment="1">
      <alignment horizontal="right" vertical="top" wrapText="1"/>
    </xf>
    <xf numFmtId="43" fontId="24" fillId="16" borderId="3" xfId="1" applyFont="1" applyFill="1" applyBorder="1" applyAlignment="1">
      <alignment horizontal="right" vertical="top" wrapText="1"/>
    </xf>
    <xf numFmtId="43" fontId="3" fillId="16" borderId="3" xfId="1" applyFont="1" applyFill="1" applyBorder="1" applyAlignment="1">
      <alignment horizontal="right" vertical="top" wrapText="1"/>
    </xf>
    <xf numFmtId="43" fontId="24" fillId="15" borderId="9" xfId="1" applyFont="1" applyFill="1" applyBorder="1" applyAlignment="1">
      <alignment horizontal="right" vertical="center"/>
    </xf>
    <xf numFmtId="43" fontId="3" fillId="15" borderId="9" xfId="1" applyFont="1" applyFill="1" applyBorder="1" applyAlignment="1">
      <alignment horizontal="right" vertical="center"/>
    </xf>
    <xf numFmtId="43" fontId="14" fillId="0" borderId="3" xfId="1" applyFont="1" applyFill="1" applyBorder="1" applyAlignment="1">
      <alignment vertical="center" wrapText="1" shrinkToFit="1"/>
    </xf>
    <xf numFmtId="43" fontId="13" fillId="2" borderId="3" xfId="1" applyFont="1" applyFill="1" applyBorder="1" applyAlignment="1">
      <alignment horizontal="center" vertical="center" textRotation="90" wrapText="1"/>
    </xf>
    <xf numFmtId="43" fontId="13" fillId="2" borderId="3" xfId="1" applyFont="1" applyFill="1" applyBorder="1" applyAlignment="1">
      <alignment horizontal="center" vertical="center" wrapText="1"/>
    </xf>
    <xf numFmtId="43" fontId="13" fillId="15" borderId="9" xfId="1" applyFont="1" applyFill="1" applyBorder="1" applyAlignment="1">
      <alignment horizontal="right" vertical="top" wrapText="1" shrinkToFit="1"/>
    </xf>
    <xf numFmtId="43" fontId="13" fillId="16" borderId="9" xfId="1" applyFont="1" applyFill="1" applyBorder="1" applyAlignment="1">
      <alignment horizontal="right" vertical="top" wrapText="1" shrinkToFit="1"/>
    </xf>
    <xf numFmtId="43" fontId="34" fillId="14" borderId="3" xfId="1" applyFont="1" applyFill="1" applyBorder="1" applyAlignment="1">
      <alignment horizontal="right" vertical="top" wrapText="1"/>
    </xf>
    <xf numFmtId="43" fontId="36" fillId="14" borderId="3" xfId="1" applyFont="1" applyFill="1" applyBorder="1" applyAlignment="1">
      <alignment horizontal="right" vertical="top" wrapText="1"/>
    </xf>
    <xf numFmtId="43" fontId="37" fillId="15" borderId="3" xfId="1" applyFont="1" applyFill="1" applyBorder="1" applyAlignment="1">
      <alignment horizontal="right" vertical="center"/>
    </xf>
    <xf numFmtId="43" fontId="34" fillId="2" borderId="3" xfId="1" applyFont="1" applyFill="1" applyBorder="1" applyAlignment="1">
      <alignment horizontal="right" vertical="top" wrapText="1"/>
    </xf>
    <xf numFmtId="43" fontId="35" fillId="2" borderId="3" xfId="1" applyFont="1" applyFill="1" applyBorder="1" applyAlignment="1">
      <alignment horizontal="right" vertical="top" wrapText="1"/>
    </xf>
    <xf numFmtId="43" fontId="34" fillId="0" borderId="3" xfId="1" applyFont="1" applyFill="1" applyBorder="1" applyAlignment="1">
      <alignment horizontal="right" vertical="top" wrapText="1"/>
    </xf>
    <xf numFmtId="43" fontId="13" fillId="16" borderId="3" xfId="1" applyFont="1" applyFill="1" applyBorder="1" applyAlignment="1">
      <alignment horizontal="right" vertical="top" wrapText="1" shrinkToFit="1"/>
    </xf>
    <xf numFmtId="43" fontId="34" fillId="18" borderId="3" xfId="1" applyFont="1" applyFill="1" applyBorder="1" applyAlignment="1">
      <alignment horizontal="right" vertical="top" wrapText="1"/>
    </xf>
    <xf numFmtId="43" fontId="21" fillId="10" borderId="3" xfId="1" applyFont="1" applyFill="1" applyBorder="1" applyAlignment="1">
      <alignment horizontal="right"/>
    </xf>
    <xf numFmtId="43" fontId="36" fillId="14" borderId="9" xfId="1" applyFont="1" applyFill="1" applyBorder="1" applyAlignment="1">
      <alignment horizontal="left" vertical="top" wrapText="1"/>
    </xf>
    <xf numFmtId="43" fontId="26" fillId="14" borderId="13" xfId="1" applyFont="1" applyFill="1" applyBorder="1" applyAlignment="1">
      <alignment horizontal="left" vertical="top" wrapText="1"/>
    </xf>
    <xf numFmtId="43" fontId="26" fillId="14" borderId="3" xfId="1" applyFont="1" applyFill="1" applyBorder="1" applyAlignment="1">
      <alignment horizontal="center" vertical="top" wrapText="1"/>
    </xf>
    <xf numFmtId="43" fontId="26" fillId="2" borderId="9" xfId="1" applyFont="1" applyFill="1" applyBorder="1" applyAlignment="1">
      <alignment horizontal="left" vertical="top" wrapText="1"/>
    </xf>
    <xf numFmtId="43" fontId="26" fillId="2" borderId="13" xfId="1" applyFont="1" applyFill="1" applyBorder="1" applyAlignment="1">
      <alignment horizontal="left" vertical="top" wrapText="1"/>
    </xf>
    <xf numFmtId="43" fontId="26" fillId="2" borderId="3" xfId="1" applyFont="1" applyFill="1" applyBorder="1" applyAlignment="1">
      <alignment horizontal="center" vertical="top" wrapText="1"/>
    </xf>
    <xf numFmtId="43" fontId="33" fillId="0" borderId="3" xfId="1" applyFont="1" applyBorder="1" applyAlignment="1">
      <alignment vertical="top" wrapText="1"/>
    </xf>
    <xf numFmtId="43" fontId="26" fillId="2" borderId="3" xfId="1" applyFont="1" applyFill="1" applyBorder="1" applyAlignment="1">
      <alignment horizontal="left" vertical="top" wrapText="1"/>
    </xf>
    <xf numFmtId="43" fontId="33" fillId="0" borderId="3" xfId="1" applyFont="1" applyFill="1" applyBorder="1" applyAlignment="1">
      <alignment vertical="top" wrapText="1"/>
    </xf>
    <xf numFmtId="43" fontId="26" fillId="0" borderId="3" xfId="1" applyFont="1" applyFill="1" applyBorder="1" applyAlignment="1">
      <alignment horizontal="left" vertical="top" wrapText="1"/>
    </xf>
    <xf numFmtId="43" fontId="26" fillId="0" borderId="3" xfId="1" applyFont="1" applyFill="1" applyBorder="1" applyAlignment="1">
      <alignment horizontal="center" vertical="top" wrapText="1"/>
    </xf>
    <xf numFmtId="43" fontId="33" fillId="14" borderId="3" xfId="1" applyFont="1" applyFill="1" applyBorder="1" applyAlignment="1">
      <alignment vertical="top" wrapText="1"/>
    </xf>
    <xf numFmtId="43" fontId="26" fillId="14" borderId="3" xfId="1" applyFont="1" applyFill="1" applyBorder="1" applyAlignment="1">
      <alignment horizontal="left" vertical="top" wrapText="1"/>
    </xf>
    <xf numFmtId="43" fontId="26" fillId="18" borderId="3" xfId="1" applyFont="1" applyFill="1" applyBorder="1" applyAlignment="1">
      <alignment vertical="top" wrapText="1"/>
    </xf>
    <xf numFmtId="43" fontId="26" fillId="18" borderId="3" xfId="1" applyFont="1" applyFill="1" applyBorder="1" applyAlignment="1">
      <alignment horizontal="left" vertical="top" wrapText="1"/>
    </xf>
    <xf numFmtId="43" fontId="26" fillId="18" borderId="3" xfId="1" applyFont="1" applyFill="1" applyBorder="1" applyAlignment="1">
      <alignment horizontal="center" vertical="top" wrapText="1"/>
    </xf>
    <xf numFmtId="43" fontId="33" fillId="18" borderId="3" xfId="1" applyFont="1" applyFill="1" applyBorder="1" applyAlignment="1">
      <alignment vertical="top" wrapText="1"/>
    </xf>
    <xf numFmtId="43" fontId="36" fillId="14" borderId="9" xfId="1" applyFont="1" applyFill="1" applyBorder="1" applyAlignment="1">
      <alignment horizontal="right" vertical="top" wrapText="1" shrinkToFit="1"/>
    </xf>
    <xf numFmtId="43" fontId="26" fillId="0" borderId="9" xfId="1" applyFont="1" applyFill="1" applyBorder="1" applyAlignment="1">
      <alignment horizontal="right" vertical="top" wrapText="1" shrinkToFit="1"/>
    </xf>
    <xf numFmtId="43" fontId="36" fillId="18" borderId="9" xfId="1" applyFont="1" applyFill="1" applyBorder="1" applyAlignment="1">
      <alignment horizontal="right" vertical="top" wrapText="1" shrinkToFit="1"/>
    </xf>
    <xf numFmtId="43" fontId="36" fillId="0" borderId="9" xfId="1" applyFont="1" applyFill="1" applyBorder="1" applyAlignment="1">
      <alignment horizontal="right" vertical="top" wrapText="1" shrinkToFit="1"/>
    </xf>
    <xf numFmtId="43" fontId="38" fillId="18" borderId="3" xfId="1" applyFont="1" applyFill="1" applyBorder="1" applyAlignment="1">
      <alignment vertical="top" wrapText="1"/>
    </xf>
    <xf numFmtId="43" fontId="38" fillId="0" borderId="3" xfId="1" applyFont="1" applyBorder="1" applyAlignment="1">
      <alignment vertical="top" wrapText="1"/>
    </xf>
    <xf numFmtId="43" fontId="34" fillId="18" borderId="3" xfId="1" applyFont="1" applyFill="1" applyBorder="1" applyAlignment="1">
      <alignment horizontal="left" vertical="top" wrapText="1"/>
    </xf>
    <xf numFmtId="43" fontId="13" fillId="16" borderId="3" xfId="1" applyFont="1" applyFill="1" applyBorder="1" applyAlignment="1">
      <alignment horizontal="left" vertical="top" wrapText="1" shrinkToFit="1"/>
    </xf>
    <xf numFmtId="43" fontId="38" fillId="0" borderId="3" xfId="1" applyFont="1" applyBorder="1" applyAlignment="1">
      <alignment horizontal="left" vertical="top" wrapText="1"/>
    </xf>
    <xf numFmtId="43" fontId="38" fillId="18" borderId="3" xfId="1" applyFont="1" applyFill="1" applyBorder="1" applyAlignment="1">
      <alignment horizontal="left" vertical="top" wrapText="1"/>
    </xf>
    <xf numFmtId="43" fontId="33" fillId="14" borderId="3" xfId="1" applyFont="1" applyFill="1" applyBorder="1" applyAlignment="1">
      <alignment horizontal="left" vertical="top" wrapText="1"/>
    </xf>
    <xf numFmtId="43" fontId="38" fillId="14" borderId="3" xfId="1" applyFont="1" applyFill="1" applyBorder="1" applyAlignment="1">
      <alignment horizontal="left" vertical="top" wrapText="1"/>
    </xf>
    <xf numFmtId="43" fontId="39" fillId="18" borderId="3" xfId="1" applyFont="1" applyFill="1" applyBorder="1" applyAlignment="1">
      <alignment horizontal="left" vertical="top" wrapText="1"/>
    </xf>
    <xf numFmtId="43" fontId="26" fillId="0" borderId="3" xfId="1" applyFont="1" applyBorder="1" applyAlignment="1">
      <alignment horizontal="left" vertical="top" wrapText="1"/>
    </xf>
    <xf numFmtId="43" fontId="34" fillId="0" borderId="3" xfId="1" applyFont="1" applyBorder="1" applyAlignment="1">
      <alignment horizontal="left" vertical="top" wrapText="1"/>
    </xf>
    <xf numFmtId="43" fontId="27" fillId="20" borderId="3" xfId="1" applyFont="1" applyFill="1" applyBorder="1" applyAlignment="1">
      <alignment horizontal="right"/>
    </xf>
    <xf numFmtId="43" fontId="21" fillId="20" borderId="3" xfId="1" applyFont="1" applyFill="1" applyBorder="1" applyAlignment="1">
      <alignment horizontal="right"/>
    </xf>
    <xf numFmtId="43" fontId="20" fillId="20" borderId="3" xfId="1" applyFont="1" applyFill="1" applyBorder="1" applyAlignment="1"/>
    <xf numFmtId="43" fontId="21" fillId="20" borderId="3" xfId="1" applyFont="1" applyFill="1" applyBorder="1" applyAlignment="1"/>
    <xf numFmtId="43" fontId="13" fillId="20" borderId="9" xfId="1" applyFont="1" applyFill="1" applyBorder="1" applyAlignment="1">
      <alignment horizontal="right" wrapText="1" shrinkToFit="1"/>
    </xf>
    <xf numFmtId="43" fontId="13" fillId="20" borderId="3" xfId="1" applyFont="1" applyFill="1" applyBorder="1" applyAlignment="1">
      <alignment horizontal="right" wrapText="1"/>
    </xf>
    <xf numFmtId="43" fontId="40" fillId="14" borderId="3" xfId="1" applyFont="1" applyFill="1" applyBorder="1" applyAlignment="1">
      <alignment vertical="top" wrapText="1"/>
    </xf>
    <xf numFmtId="43" fontId="38" fillId="14" borderId="3" xfId="1" applyFont="1" applyFill="1" applyBorder="1" applyAlignment="1">
      <alignment vertical="top" wrapText="1"/>
    </xf>
    <xf numFmtId="43" fontId="3" fillId="19" borderId="9" xfId="1" applyFont="1" applyFill="1" applyBorder="1" applyAlignment="1">
      <alignment horizontal="right" vertical="top" wrapText="1"/>
    </xf>
    <xf numFmtId="43" fontId="26" fillId="18" borderId="9" xfId="1" applyFont="1" applyFill="1" applyBorder="1" applyAlignment="1">
      <alignment horizontal="right" vertical="top" wrapText="1" shrinkToFit="1"/>
    </xf>
    <xf numFmtId="43" fontId="22" fillId="19" borderId="3" xfId="1" applyFont="1" applyFill="1" applyBorder="1" applyAlignment="1">
      <alignment horizontal="right" vertical="center"/>
    </xf>
    <xf numFmtId="43" fontId="39" fillId="14" borderId="3" xfId="1" applyFont="1" applyFill="1" applyBorder="1" applyAlignment="1">
      <alignment horizontal="left" vertical="top" wrapText="1"/>
    </xf>
    <xf numFmtId="43" fontId="26" fillId="14" borderId="3" xfId="1" applyFont="1" applyFill="1" applyBorder="1" applyAlignment="1">
      <alignment horizontal="right" vertical="top"/>
    </xf>
    <xf numFmtId="43" fontId="34" fillId="14" borderId="3" xfId="1" applyFont="1" applyFill="1" applyBorder="1" applyAlignment="1">
      <alignment horizontal="right" vertical="top"/>
    </xf>
    <xf numFmtId="43" fontId="13" fillId="15" borderId="3" xfId="1" applyFont="1" applyFill="1" applyBorder="1" applyAlignment="1">
      <alignment horizontal="right" vertical="top" wrapText="1"/>
    </xf>
    <xf numFmtId="43" fontId="13" fillId="16" borderId="5" xfId="1" applyFont="1" applyFill="1" applyBorder="1" applyAlignment="1">
      <alignment horizontal="right" vertical="top" wrapText="1"/>
    </xf>
    <xf numFmtId="43" fontId="13" fillId="2" borderId="7" xfId="1" applyFont="1" applyFill="1" applyBorder="1" applyAlignment="1">
      <alignment horizontal="center" vertical="center" wrapText="1"/>
    </xf>
    <xf numFmtId="43" fontId="26" fillId="14" borderId="3" xfId="1" applyFont="1" applyFill="1" applyBorder="1" applyAlignment="1">
      <alignment horizontal="right" vertical="top" shrinkToFit="1"/>
    </xf>
    <xf numFmtId="43" fontId="44" fillId="14" borderId="3" xfId="1" applyFont="1" applyFill="1" applyBorder="1" applyAlignment="1">
      <alignment vertical="top" wrapText="1"/>
    </xf>
    <xf numFmtId="43" fontId="10" fillId="10" borderId="3" xfId="1" applyFont="1" applyFill="1" applyBorder="1" applyAlignment="1"/>
    <xf numFmtId="43" fontId="32" fillId="10" borderId="9" xfId="1" applyFont="1" applyFill="1" applyBorder="1" applyAlignment="1">
      <alignment horizontal="right" wrapText="1" shrinkToFit="1"/>
    </xf>
    <xf numFmtId="43" fontId="3" fillId="10" borderId="3" xfId="1" applyFont="1" applyFill="1" applyBorder="1" applyAlignment="1">
      <alignment horizontal="right" wrapText="1"/>
    </xf>
    <xf numFmtId="43" fontId="13" fillId="10" borderId="3" xfId="1" applyFont="1" applyFill="1" applyBorder="1" applyAlignment="1">
      <alignment horizontal="right" wrapText="1"/>
    </xf>
    <xf numFmtId="43" fontId="45" fillId="0" borderId="3" xfId="1" applyFont="1" applyBorder="1" applyAlignment="1">
      <alignment horizontal="left" vertical="top" wrapText="1"/>
    </xf>
    <xf numFmtId="43" fontId="44" fillId="0" borderId="3" xfId="1" applyFont="1" applyBorder="1" applyAlignment="1">
      <alignment horizontal="left" vertical="top" wrapText="1"/>
    </xf>
    <xf numFmtId="43" fontId="33" fillId="0" borderId="9" xfId="1" applyFont="1" applyBorder="1" applyAlignment="1">
      <alignment vertical="top" wrapText="1"/>
    </xf>
    <xf numFmtId="43" fontId="46" fillId="0" borderId="9" xfId="1" applyFont="1" applyBorder="1" applyAlignment="1">
      <alignment vertical="top" wrapText="1"/>
    </xf>
    <xf numFmtId="43" fontId="26" fillId="18" borderId="3" xfId="1" applyFont="1" applyFill="1" applyBorder="1" applyAlignment="1">
      <alignment horizontal="right" vertical="top" shrinkToFit="1"/>
    </xf>
    <xf numFmtId="43" fontId="33" fillId="18" borderId="3" xfId="1" applyFont="1" applyFill="1" applyBorder="1" applyAlignment="1">
      <alignment horizontal="right" vertical="top"/>
    </xf>
    <xf numFmtId="43" fontId="26" fillId="18" borderId="3" xfId="1" applyFont="1" applyFill="1" applyBorder="1" applyAlignment="1">
      <alignment horizontal="right" vertical="top"/>
    </xf>
    <xf numFmtId="43" fontId="26" fillId="18" borderId="9" xfId="1" applyFont="1" applyFill="1" applyBorder="1" applyAlignment="1">
      <alignment horizontal="right" vertical="top" shrinkToFit="1"/>
    </xf>
    <xf numFmtId="43" fontId="26" fillId="18" borderId="9" xfId="1" applyFont="1" applyFill="1" applyBorder="1" applyAlignment="1">
      <alignment horizontal="center" vertical="top" wrapText="1"/>
    </xf>
    <xf numFmtId="43" fontId="33" fillId="0" borderId="3" xfId="1" applyFont="1" applyBorder="1" applyAlignment="1">
      <alignment horizontal="right" vertical="top"/>
    </xf>
    <xf numFmtId="43" fontId="33" fillId="0" borderId="3" xfId="1" applyFont="1" applyFill="1" applyBorder="1" applyAlignment="1">
      <alignment horizontal="right" vertical="top"/>
    </xf>
    <xf numFmtId="43" fontId="26" fillId="0" borderId="3" xfId="1" applyFont="1" applyFill="1" applyBorder="1" applyAlignment="1">
      <alignment horizontal="right" vertical="top"/>
    </xf>
    <xf numFmtId="43" fontId="26" fillId="0" borderId="3" xfId="1" applyFont="1" applyFill="1" applyBorder="1" applyAlignment="1">
      <alignment horizontal="right" vertical="top" shrinkToFit="1"/>
    </xf>
    <xf numFmtId="43" fontId="36" fillId="0" borderId="3" xfId="1" applyFont="1" applyBorder="1" applyAlignment="1">
      <alignment horizontal="left" vertical="top" wrapText="1"/>
    </xf>
    <xf numFmtId="43" fontId="39" fillId="0" borderId="3" xfId="1" applyFont="1" applyBorder="1" applyAlignment="1">
      <alignment horizontal="left" vertical="top" wrapText="1"/>
    </xf>
    <xf numFmtId="43" fontId="26" fillId="0" borderId="3" xfId="1" applyFont="1" applyBorder="1" applyAlignment="1">
      <alignment horizontal="left" vertical="top" shrinkToFit="1"/>
    </xf>
    <xf numFmtId="43" fontId="26" fillId="0" borderId="3" xfId="1" applyFont="1" applyBorder="1" applyAlignment="1">
      <alignment vertical="top" wrapText="1"/>
    </xf>
    <xf numFmtId="43" fontId="26" fillId="14" borderId="3" xfId="1" applyFont="1" applyFill="1" applyBorder="1" applyAlignment="1">
      <alignment vertical="top" wrapText="1"/>
    </xf>
    <xf numFmtId="43" fontId="33" fillId="14" borderId="3" xfId="1" applyFont="1" applyFill="1" applyBorder="1" applyAlignment="1">
      <alignment horizontal="right" vertical="top"/>
    </xf>
    <xf numFmtId="43" fontId="33" fillId="0" borderId="3" xfId="1" applyFont="1" applyBorder="1" applyAlignment="1">
      <alignment vertical="top"/>
    </xf>
    <xf numFmtId="43" fontId="39" fillId="0" borderId="3" xfId="1" applyFont="1" applyBorder="1" applyAlignment="1">
      <alignment vertical="top" wrapText="1"/>
    </xf>
    <xf numFmtId="43" fontId="33" fillId="14" borderId="3" xfId="1" applyFont="1" applyFill="1" applyBorder="1" applyAlignment="1">
      <alignment vertical="top"/>
    </xf>
    <xf numFmtId="43" fontId="26" fillId="0" borderId="9" xfId="1" applyFont="1" applyFill="1" applyBorder="1" applyAlignment="1">
      <alignment horizontal="right" vertical="top" shrinkToFit="1"/>
    </xf>
    <xf numFmtId="43" fontId="26" fillId="2" borderId="9" xfId="1" applyFont="1" applyFill="1" applyBorder="1" applyAlignment="1">
      <alignment horizontal="center" vertical="top" wrapText="1"/>
    </xf>
    <xf numFmtId="43" fontId="33" fillId="18" borderId="3" xfId="1" applyFont="1" applyFill="1" applyBorder="1" applyAlignment="1">
      <alignment vertical="top"/>
    </xf>
    <xf numFmtId="43" fontId="39" fillId="18" borderId="3" xfId="1" applyFont="1" applyFill="1" applyBorder="1" applyAlignment="1">
      <alignment vertical="top" wrapText="1"/>
    </xf>
    <xf numFmtId="43" fontId="39" fillId="14" borderId="3" xfId="1" applyFont="1" applyFill="1" applyBorder="1" applyAlignment="1">
      <alignment vertical="top" wrapText="1"/>
    </xf>
    <xf numFmtId="43" fontId="40" fillId="0" borderId="3" xfId="1" applyFont="1" applyBorder="1" applyAlignment="1">
      <alignment vertical="top" wrapText="1"/>
    </xf>
    <xf numFmtId="43" fontId="39" fillId="18" borderId="5" xfId="1" applyFont="1" applyFill="1" applyBorder="1" applyAlignment="1">
      <alignment vertical="top" wrapText="1"/>
    </xf>
    <xf numFmtId="43" fontId="3" fillId="0" borderId="3" xfId="1" applyFont="1" applyFill="1" applyBorder="1" applyAlignment="1">
      <alignment horizontal="right" vertical="top" shrinkToFit="1"/>
    </xf>
    <xf numFmtId="43" fontId="3" fillId="2" borderId="3" xfId="1" applyFont="1" applyFill="1" applyBorder="1" applyAlignment="1">
      <alignment horizontal="right" vertical="top"/>
    </xf>
    <xf numFmtId="43" fontId="36" fillId="0" borderId="16" xfId="1" applyFont="1" applyBorder="1" applyAlignment="1">
      <alignment vertical="top" wrapText="1"/>
    </xf>
    <xf numFmtId="43" fontId="36" fillId="18" borderId="3" xfId="1" applyFont="1" applyFill="1" applyBorder="1" applyAlignment="1">
      <alignment vertical="top" wrapText="1"/>
    </xf>
    <xf numFmtId="43" fontId="36" fillId="18" borderId="3" xfId="1" applyFont="1" applyFill="1" applyBorder="1" applyAlignment="1">
      <alignment horizontal="left" vertical="top" wrapText="1"/>
    </xf>
    <xf numFmtId="43" fontId="36" fillId="18" borderId="9" xfId="1" applyFont="1" applyFill="1" applyBorder="1" applyAlignment="1">
      <alignment horizontal="left" vertical="top" wrapText="1"/>
    </xf>
    <xf numFmtId="43" fontId="26" fillId="0" borderId="9" xfId="1" applyFont="1" applyBorder="1" applyAlignment="1">
      <alignment horizontal="left" vertical="top" wrapText="1"/>
    </xf>
    <xf numFmtId="43" fontId="26" fillId="18" borderId="9" xfId="1" applyFont="1" applyFill="1" applyBorder="1" applyAlignment="1">
      <alignment horizontal="left" vertical="top" wrapText="1"/>
    </xf>
    <xf numFmtId="43" fontId="36" fillId="0" borderId="3" xfId="1" applyFont="1" applyBorder="1" applyAlignment="1">
      <alignment vertical="top" wrapText="1"/>
    </xf>
    <xf numFmtId="43" fontId="36" fillId="0" borderId="9" xfId="1" applyFont="1" applyBorder="1" applyAlignment="1">
      <alignment horizontal="left" vertical="top" wrapText="1"/>
    </xf>
    <xf numFmtId="43" fontId="26" fillId="18" borderId="9" xfId="1" applyFont="1" applyFill="1" applyBorder="1" applyAlignment="1">
      <alignment horizontal="right" vertical="top"/>
    </xf>
    <xf numFmtId="43" fontId="33" fillId="0" borderId="9" xfId="1" applyFont="1" applyBorder="1" applyAlignment="1">
      <alignment horizontal="right" vertical="top"/>
    </xf>
    <xf numFmtId="43" fontId="3" fillId="0" borderId="9" xfId="1" applyFont="1" applyFill="1" applyBorder="1" applyAlignment="1">
      <alignment horizontal="right" vertical="top" shrinkToFit="1"/>
    </xf>
    <xf numFmtId="43" fontId="3" fillId="0" borderId="3" xfId="1" applyFont="1" applyBorder="1" applyAlignment="1">
      <alignment horizontal="right" vertical="top" wrapText="1"/>
    </xf>
    <xf numFmtId="43" fontId="47" fillId="2" borderId="3" xfId="1" applyFont="1" applyFill="1" applyBorder="1" applyAlignment="1">
      <alignment horizontal="right" vertical="top"/>
    </xf>
    <xf numFmtId="43" fontId="39" fillId="0" borderId="9" xfId="1" applyFont="1" applyBorder="1" applyAlignment="1">
      <alignment horizontal="left" vertical="top" wrapText="1"/>
    </xf>
    <xf numFmtId="43" fontId="36" fillId="0" borderId="9" xfId="1" applyFont="1" applyBorder="1" applyAlignment="1">
      <alignment vertical="top" wrapText="1"/>
    </xf>
    <xf numFmtId="43" fontId="47" fillId="18" borderId="3" xfId="1" applyFont="1" applyFill="1" applyBorder="1" applyAlignment="1">
      <alignment horizontal="right" vertical="top"/>
    </xf>
    <xf numFmtId="43" fontId="23" fillId="15" borderId="3" xfId="1" applyFont="1" applyFill="1" applyBorder="1" applyAlignment="1">
      <alignment horizontal="right" vertical="top"/>
    </xf>
    <xf numFmtId="43" fontId="23" fillId="15" borderId="3" xfId="1" applyFont="1" applyFill="1" applyBorder="1" applyAlignment="1">
      <alignment vertical="top"/>
    </xf>
    <xf numFmtId="43" fontId="3" fillId="16" borderId="3" xfId="1" applyFont="1" applyFill="1" applyBorder="1" applyAlignment="1">
      <alignment horizontal="right" vertical="top" shrinkToFit="1"/>
    </xf>
    <xf numFmtId="43" fontId="23" fillId="16" borderId="3" xfId="1" applyFont="1" applyFill="1" applyBorder="1" applyAlignment="1">
      <alignment vertical="top"/>
    </xf>
    <xf numFmtId="43" fontId="43" fillId="0" borderId="3" xfId="1" applyFont="1" applyBorder="1" applyAlignment="1">
      <alignment vertical="top" wrapText="1"/>
    </xf>
    <xf numFmtId="43" fontId="34" fillId="18" borderId="3" xfId="1" applyFont="1" applyFill="1" applyBorder="1" applyAlignment="1">
      <alignment vertical="top" wrapText="1"/>
    </xf>
    <xf numFmtId="43" fontId="24" fillId="11" borderId="3" xfId="1" applyFont="1" applyFill="1" applyBorder="1" applyAlignment="1">
      <alignment horizontal="right" vertical="top"/>
    </xf>
    <xf numFmtId="43" fontId="22" fillId="19" borderId="3" xfId="1" applyFont="1" applyFill="1" applyBorder="1" applyAlignment="1">
      <alignment horizontal="right"/>
    </xf>
    <xf numFmtId="43" fontId="13" fillId="0" borderId="3" xfId="1" applyFont="1" applyFill="1" applyBorder="1" applyAlignment="1">
      <alignment horizontal="right" wrapText="1" shrinkToFit="1"/>
    </xf>
    <xf numFmtId="43" fontId="22" fillId="11" borderId="3" xfId="1" applyFont="1" applyFill="1" applyBorder="1" applyAlignment="1">
      <alignment horizontal="right" vertical="top"/>
    </xf>
    <xf numFmtId="43" fontId="22" fillId="16" borderId="3" xfId="1" applyFont="1" applyFill="1" applyBorder="1" applyAlignment="1">
      <alignment horizontal="right" vertical="top"/>
    </xf>
    <xf numFmtId="43" fontId="38" fillId="18" borderId="1" xfId="1" applyFont="1" applyFill="1" applyBorder="1" applyAlignment="1">
      <alignment horizontal="right" vertical="top" wrapText="1"/>
    </xf>
    <xf numFmtId="43" fontId="3" fillId="2" borderId="3" xfId="1" applyFont="1" applyFill="1" applyBorder="1" applyAlignment="1">
      <alignment horizontal="right" wrapText="1"/>
    </xf>
    <xf numFmtId="43" fontId="23" fillId="11" borderId="3" xfId="1" applyFont="1" applyFill="1" applyBorder="1" applyAlignment="1">
      <alignment horizontal="right" vertical="top"/>
    </xf>
    <xf numFmtId="43" fontId="13" fillId="15" borderId="3" xfId="1" applyFont="1" applyFill="1" applyBorder="1" applyAlignment="1">
      <alignment horizontal="right" vertical="top"/>
    </xf>
    <xf numFmtId="43" fontId="20" fillId="0" borderId="3" xfId="1" applyFont="1" applyFill="1" applyBorder="1" applyAlignment="1">
      <alignment horizontal="right" vertical="top"/>
    </xf>
    <xf numFmtId="43" fontId="34" fillId="0" borderId="3" xfId="1" applyFont="1" applyFill="1" applyBorder="1" applyAlignment="1">
      <alignment horizontal="right" vertical="top"/>
    </xf>
    <xf numFmtId="43" fontId="20" fillId="2" borderId="3" xfId="1" applyFont="1" applyFill="1" applyBorder="1" applyAlignment="1">
      <alignment horizontal="right" vertical="top"/>
    </xf>
    <xf numFmtId="43" fontId="21" fillId="2" borderId="3" xfId="1" applyFont="1" applyFill="1" applyBorder="1" applyAlignment="1">
      <alignment horizontal="right" vertical="top"/>
    </xf>
    <xf numFmtId="43" fontId="48" fillId="0" borderId="3" xfId="1" applyFont="1" applyBorder="1" applyAlignment="1">
      <alignment vertical="top"/>
    </xf>
    <xf numFmtId="43" fontId="26" fillId="2" borderId="3" xfId="1" applyFont="1" applyFill="1" applyBorder="1" applyAlignment="1">
      <alignment vertical="top" shrinkToFit="1"/>
    </xf>
    <xf numFmtId="43" fontId="24" fillId="2" borderId="3" xfId="1" applyFont="1" applyFill="1" applyBorder="1" applyAlignment="1">
      <alignment horizontal="right"/>
    </xf>
    <xf numFmtId="43" fontId="44" fillId="18" borderId="3" xfId="1" applyFont="1" applyFill="1" applyBorder="1" applyAlignment="1">
      <alignment vertical="top" wrapText="1"/>
    </xf>
    <xf numFmtId="43" fontId="38" fillId="18" borderId="3" xfId="1" applyFont="1" applyFill="1" applyBorder="1" applyAlignment="1">
      <alignment horizontal="right" vertical="top"/>
    </xf>
    <xf numFmtId="43" fontId="10" fillId="0" borderId="0" xfId="1" applyFont="1" applyFill="1" applyBorder="1" applyAlignment="1">
      <alignment horizontal="right" vertical="top" shrinkToFit="1"/>
    </xf>
    <xf numFmtId="43" fontId="20" fillId="18" borderId="3" xfId="1" applyFont="1" applyFill="1" applyBorder="1" applyAlignment="1">
      <alignment horizontal="right" vertical="top"/>
    </xf>
    <xf numFmtId="43" fontId="1" fillId="0" borderId="3" xfId="1" applyFont="1" applyFill="1" applyBorder="1" applyAlignment="1">
      <alignment horizontal="right" vertical="top" wrapText="1" shrinkToFit="1"/>
    </xf>
    <xf numFmtId="43" fontId="13" fillId="0" borderId="3" xfId="1" applyFont="1" applyFill="1" applyBorder="1" applyAlignment="1">
      <alignment horizontal="right" vertical="top" shrinkToFit="1"/>
    </xf>
    <xf numFmtId="43" fontId="34" fillId="0" borderId="3" xfId="1" applyFont="1" applyFill="1" applyBorder="1" applyAlignment="1">
      <alignment horizontal="right" vertical="top" shrinkToFit="1"/>
    </xf>
    <xf numFmtId="43" fontId="21" fillId="0" borderId="12" xfId="1" applyFont="1" applyFill="1" applyBorder="1" applyAlignment="1">
      <alignment horizontal="right"/>
    </xf>
    <xf numFmtId="43" fontId="13" fillId="0" borderId="12" xfId="1" applyFont="1" applyFill="1" applyBorder="1" applyAlignment="1">
      <alignment horizontal="right"/>
    </xf>
    <xf numFmtId="43" fontId="13" fillId="0" borderId="12" xfId="1" applyFont="1" applyFill="1" applyBorder="1" applyAlignment="1">
      <alignment horizontal="right" shrinkToFit="1"/>
    </xf>
    <xf numFmtId="43" fontId="8" fillId="0" borderId="13" xfId="1" applyFont="1" applyFill="1" applyBorder="1" applyAlignment="1">
      <alignment horizontal="left" vertical="top" wrapText="1"/>
    </xf>
    <xf numFmtId="43" fontId="26" fillId="0" borderId="3" xfId="1" applyFont="1" applyFill="1" applyBorder="1" applyAlignment="1">
      <alignment horizontal="center" vertical="top"/>
    </xf>
    <xf numFmtId="43" fontId="6" fillId="0" borderId="3" xfId="1" applyFont="1" applyFill="1" applyBorder="1" applyAlignment="1">
      <alignment vertical="top" wrapText="1"/>
    </xf>
    <xf numFmtId="43" fontId="8" fillId="0" borderId="3" xfId="1" applyFont="1" applyFill="1" applyBorder="1" applyAlignment="1">
      <alignment vertical="top" shrinkToFit="1"/>
    </xf>
    <xf numFmtId="43" fontId="25" fillId="0" borderId="3" xfId="1" applyFont="1" applyFill="1" applyBorder="1" applyAlignment="1">
      <alignment horizontal="right" vertical="top"/>
    </xf>
    <xf numFmtId="43" fontId="26" fillId="0" borderId="9" xfId="1" applyFont="1" applyFill="1" applyBorder="1" applyAlignment="1">
      <alignment horizontal="center" vertical="top" wrapText="1"/>
    </xf>
    <xf numFmtId="43" fontId="33" fillId="0" borderId="3" xfId="1" applyFont="1" applyFill="1" applyBorder="1" applyAlignment="1">
      <alignment horizontal="left" vertical="top" wrapText="1"/>
    </xf>
    <xf numFmtId="43" fontId="9" fillId="0" borderId="3" xfId="1" applyFont="1" applyFill="1" applyBorder="1" applyAlignment="1">
      <alignment vertical="top" shrinkToFit="1"/>
    </xf>
    <xf numFmtId="43" fontId="1" fillId="0" borderId="9" xfId="1" applyFont="1" applyFill="1" applyBorder="1" applyAlignment="1">
      <alignment horizontal="center" vertical="top" wrapText="1"/>
    </xf>
    <xf numFmtId="43" fontId="9" fillId="0" borderId="9" xfId="1" applyFont="1" applyFill="1" applyBorder="1" applyAlignment="1">
      <alignment vertical="top" shrinkToFit="1"/>
    </xf>
    <xf numFmtId="43" fontId="8" fillId="0" borderId="9" xfId="1" applyFont="1" applyFill="1" applyBorder="1" applyAlignment="1">
      <alignment horizontal="center" vertical="top" wrapText="1"/>
    </xf>
    <xf numFmtId="43" fontId="10" fillId="0" borderId="0" xfId="1" applyFont="1" applyFill="1" applyAlignment="1">
      <alignment horizontal="right"/>
    </xf>
    <xf numFmtId="43" fontId="1" fillId="0" borderId="3" xfId="1" applyFont="1" applyFill="1" applyBorder="1" applyAlignment="1">
      <alignment horizontal="center" vertical="center" wrapText="1"/>
    </xf>
    <xf numFmtId="43" fontId="8" fillId="0" borderId="3" xfId="1" applyFont="1" applyFill="1" applyBorder="1" applyAlignment="1">
      <alignment horizontal="center" vertical="top"/>
    </xf>
    <xf numFmtId="43" fontId="26" fillId="0" borderId="9" xfId="1" applyFont="1" applyFill="1" applyBorder="1" applyAlignment="1">
      <alignment horizontal="left" vertical="top" wrapText="1"/>
    </xf>
    <xf numFmtId="43" fontId="12" fillId="0" borderId="3" xfId="1" applyFont="1" applyFill="1" applyBorder="1" applyAlignment="1">
      <alignment horizontal="left" vertical="top" wrapText="1"/>
    </xf>
    <xf numFmtId="43" fontId="33" fillId="0" borderId="5" xfId="1" applyFont="1" applyFill="1" applyBorder="1" applyAlignment="1">
      <alignment vertical="top" wrapText="1"/>
    </xf>
    <xf numFmtId="43" fontId="21" fillId="0" borderId="0" xfId="1" applyFont="1" applyFill="1" applyBorder="1" applyAlignment="1">
      <alignment horizontal="right"/>
    </xf>
    <xf numFmtId="43" fontId="13" fillId="0" borderId="0" xfId="1" applyFont="1" applyFill="1" applyBorder="1" applyAlignment="1">
      <alignment horizontal="right"/>
    </xf>
    <xf numFmtId="43" fontId="13" fillId="0" borderId="0" xfId="1" applyFont="1" applyFill="1" applyBorder="1" applyAlignment="1">
      <alignment horizontal="right" shrinkToFit="1"/>
    </xf>
    <xf numFmtId="43" fontId="17" fillId="0" borderId="9" xfId="1" applyFont="1" applyFill="1" applyBorder="1" applyAlignment="1">
      <alignment horizontal="center" vertical="top" wrapText="1"/>
    </xf>
    <xf numFmtId="43" fontId="9" fillId="0" borderId="9" xfId="1" applyFont="1" applyFill="1" applyBorder="1" applyAlignment="1">
      <alignment horizontal="right" vertical="top"/>
    </xf>
    <xf numFmtId="43" fontId="26" fillId="0" borderId="3" xfId="1" applyFont="1" applyFill="1" applyBorder="1" applyAlignment="1">
      <alignment vertical="top" wrapText="1"/>
    </xf>
    <xf numFmtId="43" fontId="1" fillId="0" borderId="3" xfId="1" applyFont="1" applyFill="1" applyBorder="1" applyAlignment="1">
      <alignment horizontal="center" wrapText="1"/>
    </xf>
    <xf numFmtId="43" fontId="2" fillId="0" borderId="3" xfId="1" applyFont="1" applyFill="1" applyBorder="1" applyAlignment="1">
      <alignment horizontal="center" vertical="center"/>
    </xf>
    <xf numFmtId="43" fontId="2" fillId="0" borderId="3" xfId="1" applyFont="1" applyFill="1" applyBorder="1" applyAlignment="1">
      <alignment horizontal="right" vertical="top"/>
    </xf>
    <xf numFmtId="43" fontId="1" fillId="0" borderId="3" xfId="1" applyFont="1" applyFill="1" applyBorder="1" applyAlignment="1">
      <alignment horizontal="right" vertical="top"/>
    </xf>
    <xf numFmtId="43" fontId="1" fillId="0" borderId="9" xfId="1" applyFont="1" applyFill="1" applyBorder="1" applyAlignment="1">
      <alignment horizontal="right" vertical="top" wrapText="1" shrinkToFit="1"/>
    </xf>
    <xf numFmtId="43" fontId="1" fillId="0" borderId="7" xfId="1" applyFont="1" applyFill="1" applyBorder="1" applyAlignment="1">
      <alignment horizontal="right" vertical="top" wrapText="1"/>
    </xf>
    <xf numFmtId="43" fontId="24" fillId="0" borderId="3" xfId="1" applyFont="1" applyFill="1" applyBorder="1" applyAlignment="1">
      <alignment horizontal="right" vertical="top"/>
    </xf>
    <xf numFmtId="43" fontId="3" fillId="0" borderId="3" xfId="1" applyFont="1" applyFill="1" applyBorder="1" applyAlignment="1">
      <alignment horizontal="right" vertical="top"/>
    </xf>
    <xf numFmtId="43" fontId="1" fillId="0" borderId="3" xfId="1" applyFont="1" applyFill="1" applyBorder="1" applyAlignment="1">
      <alignment horizontal="center" vertical="top" wrapText="1"/>
    </xf>
    <xf numFmtId="43" fontId="2" fillId="0" borderId="9" xfId="1" applyFont="1" applyFill="1" applyBorder="1" applyAlignment="1">
      <alignment horizontal="right" vertical="top"/>
    </xf>
    <xf numFmtId="43" fontId="1" fillId="0" borderId="9" xfId="1" applyFont="1" applyFill="1" applyBorder="1" applyAlignment="1">
      <alignment horizontal="right" vertical="top"/>
    </xf>
    <xf numFmtId="43" fontId="8" fillId="0" borderId="9" xfId="1" applyFont="1" applyFill="1" applyBorder="1" applyAlignment="1">
      <alignment horizontal="center" vertical="top"/>
    </xf>
    <xf numFmtId="43" fontId="9" fillId="0" borderId="3" xfId="1" applyFont="1" applyFill="1" applyBorder="1"/>
    <xf numFmtId="43" fontId="23" fillId="0" borderId="3" xfId="1" applyFont="1" applyFill="1" applyBorder="1" applyAlignment="1">
      <alignment horizontal="right" vertical="top"/>
    </xf>
    <xf numFmtId="43" fontId="21" fillId="0" borderId="3" xfId="1" applyFont="1" applyFill="1" applyBorder="1" applyAlignment="1">
      <alignment horizontal="right" vertical="top"/>
    </xf>
    <xf numFmtId="43" fontId="23" fillId="0" borderId="3" xfId="1" applyFont="1" applyFill="1" applyBorder="1" applyAlignment="1">
      <alignment vertical="top"/>
    </xf>
    <xf numFmtId="43" fontId="3" fillId="0" borderId="9" xfId="1" applyFont="1" applyFill="1" applyBorder="1" applyAlignment="1">
      <alignment horizontal="right" vertical="top"/>
    </xf>
    <xf numFmtId="43" fontId="26" fillId="0" borderId="9" xfId="1" applyFont="1" applyFill="1" applyBorder="1" applyAlignment="1">
      <alignment horizontal="center" vertical="top"/>
    </xf>
    <xf numFmtId="43" fontId="3" fillId="0" borderId="3" xfId="1" applyFont="1" applyFill="1" applyBorder="1" applyAlignment="1">
      <alignment horizontal="center" vertical="center"/>
    </xf>
    <xf numFmtId="43" fontId="23" fillId="0" borderId="3" xfId="1" applyFont="1" applyFill="1" applyBorder="1" applyAlignment="1">
      <alignment horizontal="right"/>
    </xf>
    <xf numFmtId="43" fontId="1" fillId="0" borderId="7" xfId="1" applyFont="1" applyFill="1" applyBorder="1" applyAlignment="1">
      <alignment horizontal="center" vertical="center" wrapText="1"/>
    </xf>
    <xf numFmtId="43" fontId="22" fillId="0" borderId="3" xfId="1" applyFont="1" applyFill="1" applyBorder="1" applyAlignment="1">
      <alignment horizontal="right" vertical="top"/>
    </xf>
    <xf numFmtId="43" fontId="13" fillId="0" borderId="3" xfId="1" applyFont="1" applyFill="1" applyBorder="1" applyAlignment="1">
      <alignment horizontal="right" vertical="top"/>
    </xf>
    <xf numFmtId="43" fontId="22" fillId="0" borderId="3" xfId="1" applyFont="1" applyFill="1" applyBorder="1" applyAlignment="1">
      <alignment horizontal="center" vertical="top"/>
    </xf>
    <xf numFmtId="43" fontId="13" fillId="0" borderId="9" xfId="1" applyFont="1" applyFill="1" applyBorder="1" applyAlignment="1">
      <alignment horizontal="right" vertical="top" shrinkToFit="1"/>
    </xf>
    <xf numFmtId="43" fontId="13" fillId="0" borderId="3" xfId="1" applyFont="1" applyFill="1" applyBorder="1" applyAlignment="1">
      <alignment horizontal="center" vertical="top"/>
    </xf>
    <xf numFmtId="43" fontId="13" fillId="0" borderId="3" xfId="1" applyFont="1" applyFill="1" applyBorder="1" applyAlignment="1">
      <alignment horizontal="center" vertical="top" shrinkToFit="1"/>
    </xf>
    <xf numFmtId="43" fontId="13" fillId="0" borderId="5" xfId="1" applyFont="1" applyFill="1" applyBorder="1" applyAlignment="1">
      <alignment horizontal="right" vertical="top" wrapText="1"/>
    </xf>
    <xf numFmtId="43" fontId="13" fillId="0" borderId="6" xfId="1" applyFont="1" applyFill="1" applyBorder="1" applyAlignment="1">
      <alignment horizontal="right" vertical="top" shrinkToFit="1"/>
    </xf>
    <xf numFmtId="43" fontId="13" fillId="0" borderId="6" xfId="1" applyFont="1" applyFill="1" applyBorder="1" applyAlignment="1">
      <alignment horizontal="center" vertical="top" shrinkToFit="1"/>
    </xf>
    <xf numFmtId="43" fontId="43" fillId="0" borderId="3" xfId="1" applyFont="1" applyFill="1" applyBorder="1" applyAlignment="1">
      <alignment vertical="top" wrapText="1"/>
    </xf>
    <xf numFmtId="43" fontId="38" fillId="0" borderId="3" xfId="1" applyFont="1" applyFill="1" applyBorder="1" applyAlignment="1">
      <alignment horizontal="right" vertical="top" wrapText="1"/>
    </xf>
    <xf numFmtId="43" fontId="13" fillId="0" borderId="3" xfId="1" applyFont="1" applyFill="1" applyBorder="1" applyAlignment="1">
      <alignment horizontal="center" vertical="top" wrapText="1"/>
    </xf>
    <xf numFmtId="43" fontId="43" fillId="0" borderId="3" xfId="1" applyFont="1" applyFill="1" applyBorder="1" applyAlignment="1">
      <alignment horizontal="left" vertical="top" wrapText="1"/>
    </xf>
    <xf numFmtId="43" fontId="6" fillId="0" borderId="3" xfId="1" applyFont="1" applyFill="1" applyBorder="1" applyAlignment="1">
      <alignment horizontal="left" vertical="top" wrapText="1"/>
    </xf>
    <xf numFmtId="43" fontId="43" fillId="0" borderId="9" xfId="1" applyFont="1" applyFill="1" applyBorder="1" applyAlignment="1">
      <alignment vertical="top" wrapText="1"/>
    </xf>
    <xf numFmtId="43" fontId="5" fillId="0" borderId="9" xfId="1" applyFont="1" applyFill="1" applyBorder="1" applyAlignment="1">
      <alignment vertical="top" wrapText="1"/>
    </xf>
    <xf numFmtId="43" fontId="34" fillId="0" borderId="9" xfId="1" applyFont="1" applyFill="1" applyBorder="1" applyAlignment="1">
      <alignment horizontal="center" vertical="top" wrapText="1"/>
    </xf>
    <xf numFmtId="43" fontId="8" fillId="0" borderId="3" xfId="1" applyFont="1" applyFill="1" applyBorder="1" applyAlignment="1">
      <alignment horizontal="left" vertical="top" shrinkToFit="1"/>
    </xf>
    <xf numFmtId="43" fontId="26" fillId="0" borderId="16" xfId="1" applyFont="1" applyFill="1" applyBorder="1" applyAlignment="1">
      <alignment vertical="top" wrapText="1"/>
    </xf>
    <xf numFmtId="43" fontId="8" fillId="0" borderId="9" xfId="1" applyFont="1" applyFill="1" applyBorder="1" applyAlignment="1">
      <alignment horizontal="left" vertical="top" wrapText="1"/>
    </xf>
    <xf numFmtId="43" fontId="8" fillId="0" borderId="9" xfId="1" applyFont="1" applyFill="1" applyBorder="1" applyAlignment="1">
      <alignment horizontal="right" vertical="top"/>
    </xf>
    <xf numFmtId="43" fontId="18" fillId="0" borderId="0" xfId="1" applyFont="1" applyFill="1"/>
    <xf numFmtId="43" fontId="5" fillId="0" borderId="9" xfId="1" applyFont="1" applyFill="1" applyBorder="1" applyAlignment="1">
      <alignment horizontal="left" vertical="top" wrapText="1"/>
    </xf>
    <xf numFmtId="43" fontId="5" fillId="0" borderId="9" xfId="1" applyFont="1" applyFill="1" applyBorder="1" applyAlignment="1">
      <alignment horizontal="right" vertical="top"/>
    </xf>
    <xf numFmtId="43" fontId="8" fillId="0" borderId="9" xfId="1" applyFont="1" applyFill="1" applyBorder="1" applyAlignment="1">
      <alignment vertical="top" wrapText="1"/>
    </xf>
    <xf numFmtId="43" fontId="18" fillId="0" borderId="3" xfId="1" applyFont="1" applyFill="1" applyBorder="1" applyAlignment="1">
      <alignment horizontal="center" vertical="top" wrapText="1"/>
    </xf>
    <xf numFmtId="43" fontId="18" fillId="0" borderId="3" xfId="1" applyFont="1" applyFill="1" applyBorder="1" applyAlignment="1">
      <alignment horizontal="right" vertical="top"/>
    </xf>
    <xf numFmtId="43" fontId="49" fillId="0" borderId="3" xfId="1" applyFont="1" applyFill="1" applyBorder="1" applyAlignment="1">
      <alignment horizontal="right" vertical="top"/>
    </xf>
    <xf numFmtId="43" fontId="10" fillId="0" borderId="3" xfId="1" applyFont="1" applyFill="1" applyBorder="1" applyAlignment="1">
      <alignment horizontal="right" vertical="top"/>
    </xf>
    <xf numFmtId="43" fontId="10" fillId="0" borderId="3" xfId="1" applyFont="1" applyFill="1" applyBorder="1" applyAlignment="1">
      <alignment vertical="top"/>
    </xf>
    <xf numFmtId="43" fontId="21" fillId="0" borderId="3" xfId="1" applyFont="1" applyFill="1" applyBorder="1" applyAlignment="1">
      <alignment horizontal="right"/>
    </xf>
    <xf numFmtId="43" fontId="13" fillId="0" borderId="3" xfId="1" applyFont="1" applyFill="1" applyBorder="1" applyAlignment="1">
      <alignment horizontal="right"/>
    </xf>
    <xf numFmtId="43" fontId="13" fillId="0" borderId="3" xfId="1" applyFont="1" applyFill="1" applyBorder="1" applyAlignment="1">
      <alignment horizontal="right" shrinkToFit="1"/>
    </xf>
    <xf numFmtId="43" fontId="1" fillId="0" borderId="3" xfId="1" applyFont="1" applyFill="1" applyBorder="1" applyAlignment="1">
      <alignment horizontal="right" shrinkToFit="1"/>
    </xf>
    <xf numFmtId="43" fontId="22" fillId="0" borderId="9" xfId="1" applyFont="1" applyFill="1" applyBorder="1" applyAlignment="1">
      <alignment horizontal="right"/>
    </xf>
    <xf numFmtId="43" fontId="13" fillId="0" borderId="9" xfId="1" applyFont="1" applyFill="1" applyBorder="1" applyAlignment="1">
      <alignment horizontal="right"/>
    </xf>
    <xf numFmtId="43" fontId="1" fillId="0" borderId="9" xfId="1" applyFont="1" applyFill="1" applyBorder="1" applyAlignment="1">
      <alignment horizontal="center" wrapText="1"/>
    </xf>
    <xf numFmtId="43" fontId="2" fillId="0" borderId="3" xfId="1" applyFont="1" applyFill="1" applyBorder="1" applyAlignment="1">
      <alignment horizontal="right"/>
    </xf>
    <xf numFmtId="43" fontId="1" fillId="0" borderId="9" xfId="1" applyFont="1" applyFill="1" applyBorder="1" applyAlignment="1">
      <alignment horizontal="right" wrapText="1" shrinkToFit="1"/>
    </xf>
    <xf numFmtId="43" fontId="1" fillId="0" borderId="3" xfId="1" applyFont="1" applyFill="1" applyBorder="1" applyAlignment="1">
      <alignment horizontal="right" wrapText="1"/>
    </xf>
    <xf numFmtId="43" fontId="15" fillId="0" borderId="3" xfId="1" applyFont="1" applyFill="1" applyBorder="1" applyAlignment="1">
      <alignment vertical="top"/>
    </xf>
    <xf numFmtId="43" fontId="3" fillId="0" borderId="9" xfId="1" applyFont="1" applyFill="1" applyBorder="1" applyAlignment="1">
      <alignment horizontal="center" vertical="top" wrapText="1"/>
    </xf>
    <xf numFmtId="43" fontId="25" fillId="0" borderId="9" xfId="1" applyFont="1" applyFill="1" applyBorder="1" applyAlignment="1">
      <alignment horizontal="right" vertical="top"/>
    </xf>
    <xf numFmtId="43" fontId="25" fillId="0" borderId="3" xfId="1" applyFont="1" applyFill="1" applyBorder="1" applyAlignment="1">
      <alignment vertical="top" wrapText="1"/>
    </xf>
    <xf numFmtId="43" fontId="9" fillId="0" borderId="3" xfId="1" applyFont="1" applyFill="1" applyBorder="1" applyAlignment="1">
      <alignment vertical="top" wrapText="1"/>
    </xf>
    <xf numFmtId="43" fontId="25" fillId="0" borderId="3" xfId="1" applyFont="1" applyFill="1" applyBorder="1" applyAlignment="1">
      <alignment vertical="top" shrinkToFit="1"/>
    </xf>
    <xf numFmtId="43" fontId="6" fillId="0" borderId="3" xfId="1" applyFont="1" applyFill="1" applyBorder="1" applyAlignment="1">
      <alignment vertical="top"/>
    </xf>
    <xf numFmtId="43" fontId="27" fillId="0" borderId="3" xfId="1" applyFont="1" applyFill="1" applyBorder="1" applyAlignment="1">
      <alignment vertical="top"/>
    </xf>
    <xf numFmtId="43" fontId="50" fillId="0" borderId="3" xfId="1" applyFont="1" applyFill="1" applyBorder="1" applyAlignment="1">
      <alignment horizontal="right" vertical="top"/>
    </xf>
    <xf numFmtId="43" fontId="20" fillId="0" borderId="3" xfId="1" applyFont="1" applyFill="1" applyBorder="1" applyAlignment="1">
      <alignment vertical="top"/>
    </xf>
    <xf numFmtId="0" fontId="51" fillId="0" borderId="0" xfId="1" applyNumberFormat="1" applyFont="1" applyFill="1"/>
    <xf numFmtId="43" fontId="2" fillId="0" borderId="0" xfId="1" applyFont="1" applyFill="1" applyAlignment="1">
      <alignment horizontal="right"/>
    </xf>
    <xf numFmtId="43" fontId="51" fillId="0" borderId="0" xfId="1" applyFont="1" applyFill="1"/>
    <xf numFmtId="43" fontId="32" fillId="0" borderId="3" xfId="1" applyFont="1" applyFill="1" applyBorder="1" applyAlignment="1">
      <alignment horizontal="right" vertical="top" wrapText="1"/>
    </xf>
    <xf numFmtId="43" fontId="3" fillId="0" borderId="3" xfId="1" applyFont="1" applyFill="1" applyBorder="1" applyAlignment="1">
      <alignment horizontal="center" vertical="center" wrapText="1"/>
    </xf>
    <xf numFmtId="43" fontId="24" fillId="0" borderId="3" xfId="1" applyFont="1" applyFill="1" applyBorder="1" applyAlignment="1">
      <alignment horizontal="center" vertical="center"/>
    </xf>
    <xf numFmtId="43" fontId="3" fillId="0" borderId="3" xfId="1" applyFont="1" applyFill="1" applyBorder="1" applyAlignment="1">
      <alignment horizontal="center" vertical="center" wrapText="1" shrinkToFit="1"/>
    </xf>
    <xf numFmtId="43" fontId="3" fillId="0" borderId="5" xfId="1" applyFont="1" applyFill="1" applyBorder="1" applyAlignment="1">
      <alignment horizontal="right" vertical="top" wrapText="1"/>
    </xf>
    <xf numFmtId="43" fontId="3" fillId="0" borderId="6" xfId="1" applyFont="1" applyFill="1" applyBorder="1" applyAlignment="1">
      <alignment horizontal="right" vertical="top" shrinkToFit="1"/>
    </xf>
    <xf numFmtId="0" fontId="10" fillId="0" borderId="0" xfId="1" applyNumberFormat="1" applyFont="1" applyFill="1"/>
    <xf numFmtId="0" fontId="23" fillId="0" borderId="0" xfId="1" applyNumberFormat="1" applyFont="1" applyFill="1"/>
    <xf numFmtId="43" fontId="52" fillId="0" borderId="3" xfId="1" applyFont="1" applyFill="1" applyBorder="1" applyAlignment="1">
      <alignment vertical="top" wrapText="1"/>
    </xf>
    <xf numFmtId="43" fontId="7" fillId="0" borderId="9" xfId="1" applyFont="1" applyFill="1" applyBorder="1" applyAlignment="1">
      <alignment horizontal="left" vertical="top" wrapText="1"/>
    </xf>
    <xf numFmtId="43" fontId="12" fillId="0" borderId="9" xfId="1" applyFont="1" applyFill="1" applyBorder="1" applyAlignment="1">
      <alignment horizontal="center" vertical="top" wrapText="1"/>
    </xf>
    <xf numFmtId="43" fontId="9" fillId="0" borderId="3" xfId="1" applyFont="1" applyFill="1" applyBorder="1" applyAlignment="1"/>
    <xf numFmtId="43" fontId="23" fillId="0" borderId="3" xfId="1" applyFont="1" applyFill="1" applyBorder="1" applyAlignment="1"/>
    <xf numFmtId="0" fontId="4" fillId="0" borderId="8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1" fillId="2" borderId="3" xfId="1" applyFont="1" applyFill="1" applyBorder="1" applyAlignment="1">
      <alignment horizontal="center" wrapText="1"/>
    </xf>
    <xf numFmtId="43" fontId="1" fillId="2" borderId="1" xfId="1" applyFont="1" applyFill="1" applyBorder="1" applyAlignment="1">
      <alignment horizontal="center" shrinkToFit="1"/>
    </xf>
    <xf numFmtId="43" fontId="1" fillId="2" borderId="4" xfId="1" applyFont="1" applyFill="1" applyBorder="1" applyAlignment="1">
      <alignment horizontal="center" shrinkToFit="1"/>
    </xf>
    <xf numFmtId="0" fontId="1" fillId="2" borderId="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right" vertical="top"/>
    </xf>
    <xf numFmtId="0" fontId="10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9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2" fillId="5" borderId="3" xfId="0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43" fontId="4" fillId="13" borderId="8" xfId="1" applyFont="1" applyFill="1" applyBorder="1" applyAlignment="1">
      <alignment horizontal="left" vertical="top" wrapText="1"/>
    </xf>
    <xf numFmtId="43" fontId="4" fillId="13" borderId="11" xfId="1" applyFont="1" applyFill="1" applyBorder="1" applyAlignment="1">
      <alignment horizontal="left" vertical="top" wrapText="1"/>
    </xf>
    <xf numFmtId="43" fontId="4" fillId="13" borderId="7" xfId="1" applyFont="1" applyFill="1" applyBorder="1" applyAlignment="1">
      <alignment horizontal="left" vertical="top" wrapText="1"/>
    </xf>
    <xf numFmtId="43" fontId="10" fillId="7" borderId="8" xfId="1" applyFont="1" applyFill="1" applyBorder="1" applyAlignment="1">
      <alignment horizontal="right" vertical="top"/>
    </xf>
    <xf numFmtId="43" fontId="10" fillId="7" borderId="7" xfId="1" applyFont="1" applyFill="1" applyBorder="1" applyAlignment="1">
      <alignment horizontal="right" vertical="top"/>
    </xf>
    <xf numFmtId="43" fontId="1" fillId="11" borderId="8" xfId="1" applyFont="1" applyFill="1" applyBorder="1" applyAlignment="1">
      <alignment horizontal="left" vertical="center" wrapText="1"/>
    </xf>
    <xf numFmtId="43" fontId="1" fillId="11" borderId="11" xfId="1" applyFont="1" applyFill="1" applyBorder="1" applyAlignment="1">
      <alignment horizontal="left" vertical="center" wrapText="1"/>
    </xf>
    <xf numFmtId="43" fontId="1" fillId="11" borderId="7" xfId="1" applyFont="1" applyFill="1" applyBorder="1" applyAlignment="1">
      <alignment horizontal="left" vertical="center" wrapText="1"/>
    </xf>
    <xf numFmtId="43" fontId="2" fillId="5" borderId="3" xfId="1" applyFont="1" applyFill="1" applyBorder="1" applyAlignment="1">
      <alignment horizontal="right" vertical="top" wrapText="1"/>
    </xf>
    <xf numFmtId="43" fontId="1" fillId="6" borderId="3" xfId="1" applyFont="1" applyFill="1" applyBorder="1" applyAlignment="1">
      <alignment horizontal="right" vertical="top"/>
    </xf>
    <xf numFmtId="43" fontId="4" fillId="0" borderId="8" xfId="1" applyFont="1" applyBorder="1" applyAlignment="1">
      <alignment horizontal="left" vertical="top" wrapText="1"/>
    </xf>
    <xf numFmtId="43" fontId="4" fillId="0" borderId="11" xfId="1" applyFont="1" applyBorder="1" applyAlignment="1">
      <alignment horizontal="left" vertical="top" wrapText="1"/>
    </xf>
    <xf numFmtId="43" fontId="4" fillId="0" borderId="7" xfId="1" applyFont="1" applyBorder="1" applyAlignment="1">
      <alignment horizontal="left" vertical="top" wrapText="1"/>
    </xf>
    <xf numFmtId="43" fontId="2" fillId="10" borderId="8" xfId="1" applyFont="1" applyFill="1" applyBorder="1" applyAlignment="1">
      <alignment horizontal="left" vertical="top" wrapText="1"/>
    </xf>
    <xf numFmtId="43" fontId="2" fillId="10" borderId="11" xfId="1" applyFont="1" applyFill="1" applyBorder="1" applyAlignment="1">
      <alignment horizontal="left" vertical="top" wrapText="1"/>
    </xf>
    <xf numFmtId="43" fontId="2" fillId="10" borderId="7" xfId="1" applyFont="1" applyFill="1" applyBorder="1" applyAlignment="1">
      <alignment horizontal="left" vertical="top" wrapText="1"/>
    </xf>
    <xf numFmtId="43" fontId="2" fillId="0" borderId="8" xfId="1" applyFont="1" applyBorder="1" applyAlignment="1">
      <alignment horizontal="left" vertical="top" wrapText="1"/>
    </xf>
    <xf numFmtId="43" fontId="2" fillId="0" borderId="11" xfId="1" applyFont="1" applyBorder="1" applyAlignment="1">
      <alignment horizontal="left" vertical="top" wrapText="1"/>
    </xf>
    <xf numFmtId="43" fontId="2" fillId="0" borderId="7" xfId="1" applyFont="1" applyBorder="1" applyAlignment="1">
      <alignment horizontal="left" vertical="top" wrapText="1"/>
    </xf>
    <xf numFmtId="43" fontId="4" fillId="11" borderId="8" xfId="1" applyFont="1" applyFill="1" applyBorder="1" applyAlignment="1">
      <alignment horizontal="left" vertical="top" wrapText="1"/>
    </xf>
    <xf numFmtId="43" fontId="4" fillId="11" borderId="11" xfId="1" applyFont="1" applyFill="1" applyBorder="1" applyAlignment="1">
      <alignment horizontal="left" vertical="top" wrapText="1"/>
    </xf>
    <xf numFmtId="43" fontId="4" fillId="11" borderId="7" xfId="1" applyFont="1" applyFill="1" applyBorder="1" applyAlignment="1">
      <alignment horizontal="left" vertical="top" wrapText="1"/>
    </xf>
    <xf numFmtId="43" fontId="4" fillId="12" borderId="8" xfId="1" applyFont="1" applyFill="1" applyBorder="1" applyAlignment="1">
      <alignment horizontal="left" vertical="top" wrapText="1"/>
    </xf>
    <xf numFmtId="43" fontId="4" fillId="12" borderId="11" xfId="1" applyFont="1" applyFill="1" applyBorder="1" applyAlignment="1">
      <alignment horizontal="left" vertical="top" wrapText="1"/>
    </xf>
    <xf numFmtId="43" fontId="4" fillId="12" borderId="7" xfId="1" applyFont="1" applyFill="1" applyBorder="1" applyAlignment="1">
      <alignment horizontal="left" vertical="top" wrapText="1"/>
    </xf>
    <xf numFmtId="43" fontId="11" fillId="12" borderId="8" xfId="1" applyFont="1" applyFill="1" applyBorder="1" applyAlignment="1">
      <alignment horizontal="left" vertical="top" wrapText="1"/>
    </xf>
    <xf numFmtId="43" fontId="11" fillId="12" borderId="11" xfId="1" applyFont="1" applyFill="1" applyBorder="1" applyAlignment="1">
      <alignment horizontal="left" vertical="top" wrapText="1"/>
    </xf>
    <xf numFmtId="43" fontId="11" fillId="12" borderId="7" xfId="1" applyFont="1" applyFill="1" applyBorder="1" applyAlignment="1">
      <alignment horizontal="left" vertical="top" wrapText="1"/>
    </xf>
    <xf numFmtId="43" fontId="1" fillId="11" borderId="15" xfId="1" applyFont="1" applyFill="1" applyBorder="1" applyAlignment="1">
      <alignment horizontal="left" vertical="center" wrapText="1"/>
    </xf>
    <xf numFmtId="43" fontId="1" fillId="11" borderId="14" xfId="1" applyFont="1" applyFill="1" applyBorder="1" applyAlignment="1">
      <alignment horizontal="left" vertical="center" wrapText="1"/>
    </xf>
    <xf numFmtId="43" fontId="1" fillId="11" borderId="13" xfId="1" applyFont="1" applyFill="1" applyBorder="1" applyAlignment="1">
      <alignment horizontal="left" vertical="center" wrapText="1"/>
    </xf>
    <xf numFmtId="43" fontId="1" fillId="12" borderId="8" xfId="1" applyFont="1" applyFill="1" applyBorder="1" applyAlignment="1">
      <alignment horizontal="left" vertical="center" wrapText="1"/>
    </xf>
    <xf numFmtId="43" fontId="1" fillId="12" borderId="11" xfId="1" applyFont="1" applyFill="1" applyBorder="1" applyAlignment="1">
      <alignment horizontal="left" vertical="center" wrapText="1"/>
    </xf>
    <xf numFmtId="43" fontId="1" fillId="12" borderId="7" xfId="1" applyFont="1" applyFill="1" applyBorder="1" applyAlignment="1">
      <alignment horizontal="left" vertical="center" wrapText="1"/>
    </xf>
    <xf numFmtId="43" fontId="2" fillId="12" borderId="8" xfId="1" applyFont="1" applyFill="1" applyBorder="1" applyAlignment="1">
      <alignment horizontal="left" vertical="top" wrapText="1"/>
    </xf>
    <xf numFmtId="43" fontId="2" fillId="12" borderId="11" xfId="1" applyFont="1" applyFill="1" applyBorder="1" applyAlignment="1">
      <alignment horizontal="left" vertical="top" wrapText="1"/>
    </xf>
    <xf numFmtId="43" fontId="2" fillId="12" borderId="7" xfId="1" applyFont="1" applyFill="1" applyBorder="1" applyAlignment="1">
      <alignment horizontal="left" vertical="top" wrapText="1"/>
    </xf>
    <xf numFmtId="43" fontId="1" fillId="10" borderId="3" xfId="1" applyFont="1" applyFill="1" applyBorder="1" applyAlignment="1">
      <alignment horizontal="left" wrapText="1"/>
    </xf>
    <xf numFmtId="43" fontId="1" fillId="0" borderId="3" xfId="1" applyFont="1" applyBorder="1" applyAlignment="1">
      <alignment horizontal="left" wrapText="1"/>
    </xf>
    <xf numFmtId="43" fontId="10" fillId="2" borderId="0" xfId="1" applyFont="1" applyFill="1" applyAlignment="1">
      <alignment horizontal="left" vertical="top" wrapText="1"/>
    </xf>
    <xf numFmtId="43" fontId="1" fillId="12" borderId="3" xfId="1" applyFont="1" applyFill="1" applyBorder="1" applyAlignment="1">
      <alignment horizontal="left" vertical="center" wrapText="1"/>
    </xf>
    <xf numFmtId="43" fontId="14" fillId="10" borderId="8" xfId="1" applyFont="1" applyFill="1" applyBorder="1" applyAlignment="1">
      <alignment horizontal="left" vertical="top" wrapText="1"/>
    </xf>
    <xf numFmtId="43" fontId="14" fillId="10" borderId="11" xfId="1" applyFont="1" applyFill="1" applyBorder="1" applyAlignment="1">
      <alignment horizontal="left" vertical="top" wrapText="1"/>
    </xf>
    <xf numFmtId="43" fontId="14" fillId="10" borderId="7" xfId="1" applyFont="1" applyFill="1" applyBorder="1" applyAlignment="1">
      <alignment horizontal="left" vertical="top" wrapText="1"/>
    </xf>
    <xf numFmtId="43" fontId="11" fillId="0" borderId="8" xfId="1" applyFont="1" applyBorder="1" applyAlignment="1">
      <alignment horizontal="left" vertical="top" wrapText="1"/>
    </xf>
    <xf numFmtId="43" fontId="11" fillId="0" borderId="11" xfId="1" applyFont="1" applyBorder="1" applyAlignment="1">
      <alignment horizontal="left" vertical="top" wrapText="1"/>
    </xf>
    <xf numFmtId="43" fontId="11" fillId="0" borderId="7" xfId="1" applyFont="1" applyBorder="1" applyAlignment="1">
      <alignment horizontal="left" vertical="top" wrapText="1"/>
    </xf>
    <xf numFmtId="43" fontId="11" fillId="11" borderId="8" xfId="1" applyFont="1" applyFill="1" applyBorder="1" applyAlignment="1">
      <alignment horizontal="left" vertical="top" wrapText="1"/>
    </xf>
    <xf numFmtId="43" fontId="11" fillId="11" borderId="11" xfId="1" applyFont="1" applyFill="1" applyBorder="1" applyAlignment="1">
      <alignment horizontal="left" vertical="top" wrapText="1"/>
    </xf>
    <xf numFmtId="43" fontId="11" fillId="11" borderId="7" xfId="1" applyFont="1" applyFill="1" applyBorder="1" applyAlignment="1">
      <alignment horizontal="left" vertical="top" wrapText="1"/>
    </xf>
    <xf numFmtId="43" fontId="15" fillId="0" borderId="8" xfId="1" applyFont="1" applyBorder="1" applyAlignment="1">
      <alignment horizontal="left" vertical="top" wrapText="1"/>
    </xf>
    <xf numFmtId="43" fontId="15" fillId="0" borderId="11" xfId="1" applyFont="1" applyBorder="1" applyAlignment="1">
      <alignment horizontal="left" vertical="top" wrapText="1"/>
    </xf>
    <xf numFmtId="43" fontId="15" fillId="0" borderId="7" xfId="1" applyFont="1" applyBorder="1" applyAlignment="1">
      <alignment horizontal="left" vertical="top" wrapText="1"/>
    </xf>
    <xf numFmtId="43" fontId="1" fillId="5" borderId="8" xfId="1" applyFont="1" applyFill="1" applyBorder="1" applyAlignment="1">
      <alignment horizontal="center" wrapText="1"/>
    </xf>
    <xf numFmtId="43" fontId="1" fillId="5" borderId="7" xfId="1" applyFont="1" applyFill="1" applyBorder="1" applyAlignment="1">
      <alignment horizontal="center" wrapText="1"/>
    </xf>
    <xf numFmtId="43" fontId="4" fillId="10" borderId="8" xfId="1" applyFont="1" applyFill="1" applyBorder="1" applyAlignment="1">
      <alignment horizontal="left" vertical="top" wrapText="1"/>
    </xf>
    <xf numFmtId="43" fontId="4" fillId="10" borderId="11" xfId="1" applyFont="1" applyFill="1" applyBorder="1" applyAlignment="1">
      <alignment horizontal="left" vertical="top" wrapText="1"/>
    </xf>
    <xf numFmtId="43" fontId="4" fillId="10" borderId="7" xfId="1" applyFont="1" applyFill="1" applyBorder="1" applyAlignment="1">
      <alignment horizontal="left" vertical="top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9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3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 shrinkToFit="1"/>
    </xf>
    <xf numFmtId="43" fontId="1" fillId="2" borderId="9" xfId="1" applyFont="1" applyFill="1" applyBorder="1" applyAlignment="1">
      <alignment horizontal="center" vertical="center" wrapText="1" shrinkToFit="1"/>
    </xf>
    <xf numFmtId="43" fontId="1" fillId="2" borderId="8" xfId="1" applyFont="1" applyFill="1" applyBorder="1" applyAlignment="1">
      <alignment horizontal="center"/>
    </xf>
    <xf numFmtId="43" fontId="1" fillId="2" borderId="11" xfId="1" applyFont="1" applyFill="1" applyBorder="1" applyAlignment="1">
      <alignment horizontal="center"/>
    </xf>
    <xf numFmtId="43" fontId="1" fillId="2" borderId="7" xfId="1" applyFont="1" applyFill="1" applyBorder="1" applyAlignment="1">
      <alignment horizontal="center"/>
    </xf>
    <xf numFmtId="43" fontId="2" fillId="10" borderId="3" xfId="1" applyFont="1" applyFill="1" applyBorder="1" applyAlignment="1">
      <alignment horizontal="right" vertical="top" wrapText="1"/>
    </xf>
    <xf numFmtId="43" fontId="1" fillId="16" borderId="3" xfId="1" applyFont="1" applyFill="1" applyBorder="1" applyAlignment="1">
      <alignment horizontal="right" vertical="top"/>
    </xf>
    <xf numFmtId="43" fontId="10" fillId="14" borderId="8" xfId="1" applyFont="1" applyFill="1" applyBorder="1" applyAlignment="1">
      <alignment horizontal="right" vertical="top"/>
    </xf>
    <xf numFmtId="43" fontId="10" fillId="14" borderId="7" xfId="1" applyFont="1" applyFill="1" applyBorder="1" applyAlignment="1">
      <alignment horizontal="right" vertical="top"/>
    </xf>
    <xf numFmtId="43" fontId="10" fillId="14" borderId="8" xfId="1" applyFont="1" applyFill="1" applyBorder="1" applyAlignment="1">
      <alignment horizontal="right" vertical="top" shrinkToFit="1"/>
    </xf>
    <xf numFmtId="43" fontId="10" fillId="14" borderId="7" xfId="1" applyFont="1" applyFill="1" applyBorder="1" applyAlignment="1">
      <alignment horizontal="right" vertical="top" shrinkToFit="1"/>
    </xf>
    <xf numFmtId="43" fontId="4" fillId="17" borderId="8" xfId="1" applyFont="1" applyFill="1" applyBorder="1" applyAlignment="1">
      <alignment horizontal="left" vertical="top" wrapText="1"/>
    </xf>
    <xf numFmtId="43" fontId="4" fillId="17" borderId="11" xfId="1" applyFont="1" applyFill="1" applyBorder="1" applyAlignment="1">
      <alignment horizontal="left" vertical="top" wrapText="1"/>
    </xf>
    <xf numFmtId="43" fontId="4" fillId="17" borderId="7" xfId="1" applyFont="1" applyFill="1" applyBorder="1" applyAlignment="1">
      <alignment horizontal="left" vertical="top" wrapText="1"/>
    </xf>
    <xf numFmtId="43" fontId="4" fillId="16" borderId="8" xfId="1" applyFont="1" applyFill="1" applyBorder="1" applyAlignment="1">
      <alignment horizontal="left" vertical="top" wrapText="1"/>
    </xf>
    <xf numFmtId="43" fontId="4" fillId="16" borderId="11" xfId="1" applyFont="1" applyFill="1" applyBorder="1" applyAlignment="1">
      <alignment horizontal="left" vertical="top" wrapText="1"/>
    </xf>
    <xf numFmtId="43" fontId="4" fillId="16" borderId="7" xfId="1" applyFont="1" applyFill="1" applyBorder="1" applyAlignment="1">
      <alignment horizontal="left" vertical="top" wrapText="1"/>
    </xf>
    <xf numFmtId="43" fontId="1" fillId="10" borderId="8" xfId="1" applyFont="1" applyFill="1" applyBorder="1" applyAlignment="1">
      <alignment horizontal="center" wrapText="1"/>
    </xf>
    <xf numFmtId="43" fontId="1" fillId="10" borderId="7" xfId="1" applyFont="1" applyFill="1" applyBorder="1" applyAlignment="1">
      <alignment horizontal="center" wrapText="1"/>
    </xf>
    <xf numFmtId="43" fontId="4" fillId="19" borderId="8" xfId="1" applyFont="1" applyFill="1" applyBorder="1" applyAlignment="1">
      <alignment horizontal="left" vertical="top" wrapText="1"/>
    </xf>
    <xf numFmtId="43" fontId="4" fillId="19" borderId="11" xfId="1" applyFont="1" applyFill="1" applyBorder="1" applyAlignment="1">
      <alignment horizontal="left" vertical="top" wrapText="1"/>
    </xf>
    <xf numFmtId="43" fontId="4" fillId="19" borderId="7" xfId="1" applyFont="1" applyFill="1" applyBorder="1" applyAlignment="1">
      <alignment horizontal="left" vertical="top" wrapText="1"/>
    </xf>
    <xf numFmtId="43" fontId="2" fillId="15" borderId="8" xfId="1" applyFont="1" applyFill="1" applyBorder="1" applyAlignment="1">
      <alignment horizontal="left" vertical="top" wrapText="1"/>
    </xf>
    <xf numFmtId="43" fontId="2" fillId="15" borderId="11" xfId="1" applyFont="1" applyFill="1" applyBorder="1" applyAlignment="1">
      <alignment horizontal="left" vertical="top" wrapText="1"/>
    </xf>
    <xf numFmtId="43" fontId="2" fillId="15" borderId="7" xfId="1" applyFont="1" applyFill="1" applyBorder="1" applyAlignment="1">
      <alignment horizontal="left" vertical="top" wrapText="1"/>
    </xf>
    <xf numFmtId="43" fontId="2" fillId="16" borderId="8" xfId="1" applyFont="1" applyFill="1" applyBorder="1" applyAlignment="1">
      <alignment horizontal="left" vertical="top" wrapText="1"/>
    </xf>
    <xf numFmtId="43" fontId="2" fillId="16" borderId="11" xfId="1" applyFont="1" applyFill="1" applyBorder="1" applyAlignment="1">
      <alignment horizontal="left" vertical="top" wrapText="1"/>
    </xf>
    <xf numFmtId="43" fontId="2" fillId="16" borderId="7" xfId="1" applyFont="1" applyFill="1" applyBorder="1" applyAlignment="1">
      <alignment horizontal="left" vertical="top" wrapText="1"/>
    </xf>
    <xf numFmtId="43" fontId="11" fillId="15" borderId="8" xfId="1" applyFont="1" applyFill="1" applyBorder="1" applyAlignment="1">
      <alignment horizontal="left" vertical="top" wrapText="1"/>
    </xf>
    <xf numFmtId="43" fontId="11" fillId="15" borderId="11" xfId="1" applyFont="1" applyFill="1" applyBorder="1" applyAlignment="1">
      <alignment horizontal="left" vertical="top" wrapText="1"/>
    </xf>
    <xf numFmtId="43" fontId="11" fillId="15" borderId="7" xfId="1" applyFont="1" applyFill="1" applyBorder="1" applyAlignment="1">
      <alignment horizontal="left" vertical="top" wrapText="1"/>
    </xf>
    <xf numFmtId="43" fontId="11" fillId="16" borderId="8" xfId="1" applyFont="1" applyFill="1" applyBorder="1" applyAlignment="1">
      <alignment horizontal="left" vertical="top" wrapText="1"/>
    </xf>
    <xf numFmtId="43" fontId="11" fillId="16" borderId="11" xfId="1" applyFont="1" applyFill="1" applyBorder="1" applyAlignment="1">
      <alignment horizontal="left" vertical="top" wrapText="1"/>
    </xf>
    <xf numFmtId="43" fontId="11" fillId="16" borderId="7" xfId="1" applyFont="1" applyFill="1" applyBorder="1" applyAlignment="1">
      <alignment horizontal="left" vertical="top" wrapText="1"/>
    </xf>
    <xf numFmtId="43" fontId="1" fillId="19" borderId="3" xfId="1" applyFont="1" applyFill="1" applyBorder="1" applyAlignment="1">
      <alignment horizontal="left" wrapText="1"/>
    </xf>
    <xf numFmtId="43" fontId="4" fillId="15" borderId="8" xfId="1" applyFont="1" applyFill="1" applyBorder="1" applyAlignment="1">
      <alignment horizontal="left" vertical="top" wrapText="1"/>
    </xf>
    <xf numFmtId="43" fontId="4" fillId="15" borderId="11" xfId="1" applyFont="1" applyFill="1" applyBorder="1" applyAlignment="1">
      <alignment horizontal="left" vertical="top" wrapText="1"/>
    </xf>
    <xf numFmtId="43" fontId="4" fillId="15" borderId="7" xfId="1" applyFont="1" applyFill="1" applyBorder="1" applyAlignment="1">
      <alignment horizontal="left" vertical="top" wrapText="1"/>
    </xf>
    <xf numFmtId="43" fontId="1" fillId="19" borderId="15" xfId="1" applyFont="1" applyFill="1" applyBorder="1" applyAlignment="1">
      <alignment horizontal="left" vertical="top" wrapText="1"/>
    </xf>
    <xf numFmtId="43" fontId="1" fillId="19" borderId="14" xfId="1" applyFont="1" applyFill="1" applyBorder="1" applyAlignment="1">
      <alignment horizontal="left" vertical="top" wrapText="1"/>
    </xf>
    <xf numFmtId="43" fontId="1" fillId="19" borderId="13" xfId="1" applyFont="1" applyFill="1" applyBorder="1" applyAlignment="1">
      <alignment horizontal="left" vertical="top" wrapText="1"/>
    </xf>
    <xf numFmtId="43" fontId="2" fillId="19" borderId="8" xfId="1" applyFont="1" applyFill="1" applyBorder="1" applyAlignment="1">
      <alignment horizontal="left" vertical="top" wrapText="1"/>
    </xf>
    <xf numFmtId="43" fontId="2" fillId="19" borderId="11" xfId="1" applyFont="1" applyFill="1" applyBorder="1" applyAlignment="1">
      <alignment horizontal="left" vertical="top" wrapText="1"/>
    </xf>
    <xf numFmtId="43" fontId="2" fillId="19" borderId="7" xfId="1" applyFont="1" applyFill="1" applyBorder="1" applyAlignment="1">
      <alignment horizontal="left" vertical="top" wrapText="1"/>
    </xf>
    <xf numFmtId="43" fontId="1" fillId="15" borderId="8" xfId="1" applyFont="1" applyFill="1" applyBorder="1" applyAlignment="1">
      <alignment horizontal="left" vertical="center" wrapText="1"/>
    </xf>
    <xf numFmtId="43" fontId="1" fillId="15" borderId="11" xfId="1" applyFont="1" applyFill="1" applyBorder="1" applyAlignment="1">
      <alignment horizontal="left" vertical="center" wrapText="1"/>
    </xf>
    <xf numFmtId="43" fontId="1" fillId="15" borderId="7" xfId="1" applyFont="1" applyFill="1" applyBorder="1" applyAlignment="1">
      <alignment horizontal="left" vertical="center" wrapText="1"/>
    </xf>
    <xf numFmtId="43" fontId="1" fillId="16" borderId="3" xfId="1" applyFont="1" applyFill="1" applyBorder="1" applyAlignment="1">
      <alignment horizontal="left" vertical="center" wrapText="1"/>
    </xf>
    <xf numFmtId="43" fontId="1" fillId="16" borderId="8" xfId="1" applyFont="1" applyFill="1" applyBorder="1" applyAlignment="1">
      <alignment horizontal="left" vertical="center" wrapText="1"/>
    </xf>
    <xf numFmtId="43" fontId="1" fillId="16" borderId="11" xfId="1" applyFont="1" applyFill="1" applyBorder="1" applyAlignment="1">
      <alignment horizontal="left" vertical="center" wrapText="1"/>
    </xf>
    <xf numFmtId="43" fontId="1" fillId="16" borderId="7" xfId="1" applyFont="1" applyFill="1" applyBorder="1" applyAlignment="1">
      <alignment horizontal="left" vertical="center" wrapText="1"/>
    </xf>
    <xf numFmtId="43" fontId="1" fillId="15" borderId="15" xfId="1" applyFont="1" applyFill="1" applyBorder="1" applyAlignment="1">
      <alignment horizontal="left" vertical="center" wrapText="1"/>
    </xf>
    <xf numFmtId="43" fontId="1" fillId="15" borderId="14" xfId="1" applyFont="1" applyFill="1" applyBorder="1" applyAlignment="1">
      <alignment horizontal="left" vertical="center" wrapText="1"/>
    </xf>
    <xf numFmtId="43" fontId="1" fillId="15" borderId="13" xfId="1" applyFont="1" applyFill="1" applyBorder="1" applyAlignment="1">
      <alignment horizontal="left" vertical="center" wrapText="1"/>
    </xf>
    <xf numFmtId="43" fontId="14" fillId="2" borderId="1" xfId="1" applyFont="1" applyFill="1" applyBorder="1" applyAlignment="1">
      <alignment horizontal="center" vertical="center" wrapText="1"/>
    </xf>
    <xf numFmtId="43" fontId="14" fillId="2" borderId="9" xfId="1" applyFont="1" applyFill="1" applyBorder="1" applyAlignment="1">
      <alignment horizontal="center" vertical="center" wrapText="1"/>
    </xf>
    <xf numFmtId="43" fontId="14" fillId="2" borderId="2" xfId="1" applyFont="1" applyFill="1" applyBorder="1" applyAlignment="1">
      <alignment horizontal="center" vertical="center" wrapText="1"/>
    </xf>
    <xf numFmtId="43" fontId="14" fillId="2" borderId="13" xfId="1" applyFont="1" applyFill="1" applyBorder="1" applyAlignment="1">
      <alignment horizontal="center" vertical="center" wrapText="1"/>
    </xf>
    <xf numFmtId="43" fontId="14" fillId="2" borderId="3" xfId="1" applyFont="1" applyFill="1" applyBorder="1" applyAlignment="1">
      <alignment horizontal="center" wrapText="1"/>
    </xf>
    <xf numFmtId="43" fontId="14" fillId="2" borderId="1" xfId="1" applyFont="1" applyFill="1" applyBorder="1" applyAlignment="1">
      <alignment horizontal="right" shrinkToFit="1"/>
    </xf>
    <xf numFmtId="43" fontId="14" fillId="2" borderId="1" xfId="1" applyFont="1" applyFill="1" applyBorder="1" applyAlignment="1">
      <alignment horizontal="right" vertical="center" wrapText="1" shrinkToFit="1"/>
    </xf>
    <xf numFmtId="43" fontId="14" fillId="2" borderId="9" xfId="1" applyFont="1" applyFill="1" applyBorder="1" applyAlignment="1">
      <alignment horizontal="right" vertical="center" wrapText="1" shrinkToFit="1"/>
    </xf>
    <xf numFmtId="43" fontId="14" fillId="2" borderId="8" xfId="1" applyFont="1" applyFill="1" applyBorder="1" applyAlignment="1">
      <alignment horizontal="center"/>
    </xf>
    <xf numFmtId="43" fontId="14" fillId="2" borderId="11" xfId="1" applyFont="1" applyFill="1" applyBorder="1" applyAlignment="1">
      <alignment horizontal="center"/>
    </xf>
    <xf numFmtId="43" fontId="14" fillId="2" borderId="7" xfId="1" applyFont="1" applyFill="1" applyBorder="1" applyAlignment="1">
      <alignment horizontal="center"/>
    </xf>
    <xf numFmtId="43" fontId="14" fillId="2" borderId="1" xfId="1" applyFont="1" applyFill="1" applyBorder="1" applyAlignment="1">
      <alignment horizontal="right" vertical="center" textRotation="90" wrapText="1" shrinkToFit="1"/>
    </xf>
    <xf numFmtId="43" fontId="14" fillId="2" borderId="9" xfId="1" applyFont="1" applyFill="1" applyBorder="1" applyAlignment="1">
      <alignment horizontal="right" vertical="center" textRotation="90" wrapText="1" shrinkToFit="1"/>
    </xf>
    <xf numFmtId="43" fontId="42" fillId="16" borderId="8" xfId="1" applyFont="1" applyFill="1" applyBorder="1" applyAlignment="1">
      <alignment horizontal="left" vertical="top" wrapText="1"/>
    </xf>
    <xf numFmtId="43" fontId="42" fillId="16" borderId="11" xfId="1" applyFont="1" applyFill="1" applyBorder="1" applyAlignment="1">
      <alignment horizontal="left" vertical="top" wrapText="1"/>
    </xf>
    <xf numFmtId="43" fontId="42" fillId="16" borderId="7" xfId="1" applyFont="1" applyFill="1" applyBorder="1" applyAlignment="1">
      <alignment horizontal="left" vertical="top" wrapText="1"/>
    </xf>
    <xf numFmtId="43" fontId="41" fillId="17" borderId="8" xfId="1" applyFont="1" applyFill="1" applyBorder="1" applyAlignment="1">
      <alignment horizontal="left" vertical="top" wrapText="1"/>
    </xf>
    <xf numFmtId="43" fontId="41" fillId="17" borderId="11" xfId="1" applyFont="1" applyFill="1" applyBorder="1" applyAlignment="1">
      <alignment horizontal="left" vertical="top" wrapText="1"/>
    </xf>
    <xf numFmtId="43" fontId="41" fillId="17" borderId="7" xfId="1" applyFont="1" applyFill="1" applyBorder="1" applyAlignment="1">
      <alignment horizontal="left" vertical="top" wrapText="1"/>
    </xf>
    <xf numFmtId="43" fontId="41" fillId="16" borderId="8" xfId="1" applyFont="1" applyFill="1" applyBorder="1" applyAlignment="1">
      <alignment horizontal="left" vertical="top" wrapText="1"/>
    </xf>
    <xf numFmtId="43" fontId="41" fillId="16" borderId="11" xfId="1" applyFont="1" applyFill="1" applyBorder="1" applyAlignment="1">
      <alignment horizontal="left" vertical="top" wrapText="1"/>
    </xf>
    <xf numFmtId="43" fontId="41" fillId="16" borderId="7" xfId="1" applyFont="1" applyFill="1" applyBorder="1" applyAlignment="1">
      <alignment horizontal="left" vertical="top" wrapText="1"/>
    </xf>
    <xf numFmtId="43" fontId="48" fillId="0" borderId="8" xfId="1" applyFont="1" applyBorder="1" applyAlignment="1">
      <alignment horizontal="left" vertical="top" wrapText="1"/>
    </xf>
    <xf numFmtId="43" fontId="48" fillId="0" borderId="11" xfId="1" applyFont="1" applyBorder="1" applyAlignment="1">
      <alignment horizontal="left" vertical="top" wrapText="1"/>
    </xf>
    <xf numFmtId="43" fontId="48" fillId="0" borderId="7" xfId="1" applyFont="1" applyBorder="1" applyAlignment="1">
      <alignment horizontal="left" vertical="top" wrapText="1"/>
    </xf>
    <xf numFmtId="43" fontId="3" fillId="19" borderId="3" xfId="1" applyFont="1" applyFill="1" applyBorder="1" applyAlignment="1">
      <alignment horizontal="left" wrapText="1"/>
    </xf>
    <xf numFmtId="43" fontId="13" fillId="0" borderId="3" xfId="1" applyFont="1" applyBorder="1" applyAlignment="1">
      <alignment horizontal="left" wrapText="1"/>
    </xf>
    <xf numFmtId="43" fontId="42" fillId="15" borderId="8" xfId="1" applyFont="1" applyFill="1" applyBorder="1" applyAlignment="1">
      <alignment horizontal="left" vertical="top" wrapText="1"/>
    </xf>
    <xf numFmtId="43" fontId="42" fillId="15" borderId="11" xfId="1" applyFont="1" applyFill="1" applyBorder="1" applyAlignment="1">
      <alignment horizontal="left" vertical="top" wrapText="1"/>
    </xf>
    <xf numFmtId="43" fontId="42" fillId="15" borderId="7" xfId="1" applyFont="1" applyFill="1" applyBorder="1" applyAlignment="1">
      <alignment horizontal="left" vertical="top" wrapText="1"/>
    </xf>
    <xf numFmtId="43" fontId="41" fillId="15" borderId="8" xfId="1" applyFont="1" applyFill="1" applyBorder="1" applyAlignment="1">
      <alignment horizontal="left" vertical="top" wrapText="1"/>
    </xf>
    <xf numFmtId="43" fontId="41" fillId="15" borderId="11" xfId="1" applyFont="1" applyFill="1" applyBorder="1" applyAlignment="1">
      <alignment horizontal="left" vertical="top" wrapText="1"/>
    </xf>
    <xf numFmtId="43" fontId="41" fillId="15" borderId="7" xfId="1" applyFont="1" applyFill="1" applyBorder="1" applyAlignment="1">
      <alignment horizontal="left" vertical="top" wrapText="1"/>
    </xf>
    <xf numFmtId="43" fontId="24" fillId="0" borderId="8" xfId="1" applyFont="1" applyBorder="1" applyAlignment="1">
      <alignment horizontal="left" vertical="top" wrapText="1"/>
    </xf>
    <xf numFmtId="43" fontId="24" fillId="0" borderId="11" xfId="1" applyFont="1" applyBorder="1" applyAlignment="1">
      <alignment horizontal="left" vertical="top" wrapText="1"/>
    </xf>
    <xf numFmtId="43" fontId="24" fillId="0" borderId="7" xfId="1" applyFont="1" applyBorder="1" applyAlignment="1">
      <alignment horizontal="left" vertical="top" wrapText="1"/>
    </xf>
    <xf numFmtId="43" fontId="24" fillId="15" borderId="8" xfId="1" applyFont="1" applyFill="1" applyBorder="1" applyAlignment="1">
      <alignment horizontal="left" vertical="top" wrapText="1"/>
    </xf>
    <xf numFmtId="43" fontId="24" fillId="15" borderId="11" xfId="1" applyFont="1" applyFill="1" applyBorder="1" applyAlignment="1">
      <alignment horizontal="left" vertical="top" wrapText="1"/>
    </xf>
    <xf numFmtId="43" fontId="24" fillId="15" borderId="7" xfId="1" applyFont="1" applyFill="1" applyBorder="1" applyAlignment="1">
      <alignment horizontal="left" vertical="top" wrapText="1"/>
    </xf>
    <xf numFmtId="43" fontId="22" fillId="16" borderId="8" xfId="1" applyFont="1" applyFill="1" applyBorder="1" applyAlignment="1">
      <alignment horizontal="left" vertical="top" wrapText="1"/>
    </xf>
    <xf numFmtId="43" fontId="22" fillId="16" borderId="11" xfId="1" applyFont="1" applyFill="1" applyBorder="1" applyAlignment="1">
      <alignment horizontal="left" vertical="top" wrapText="1"/>
    </xf>
    <xf numFmtId="43" fontId="22" fillId="16" borderId="7" xfId="1" applyFont="1" applyFill="1" applyBorder="1" applyAlignment="1">
      <alignment horizontal="left" vertical="top" wrapText="1"/>
    </xf>
    <xf numFmtId="43" fontId="24" fillId="16" borderId="8" xfId="1" applyFont="1" applyFill="1" applyBorder="1" applyAlignment="1">
      <alignment horizontal="left" vertical="top" wrapText="1"/>
    </xf>
    <xf numFmtId="43" fontId="24" fillId="16" borderId="11" xfId="1" applyFont="1" applyFill="1" applyBorder="1" applyAlignment="1">
      <alignment horizontal="left" vertical="top" wrapText="1"/>
    </xf>
    <xf numFmtId="43" fontId="24" fillId="16" borderId="7" xfId="1" applyFont="1" applyFill="1" applyBorder="1" applyAlignment="1">
      <alignment horizontal="left" vertical="top" wrapText="1"/>
    </xf>
    <xf numFmtId="43" fontId="3" fillId="19" borderId="15" xfId="1" applyFont="1" applyFill="1" applyBorder="1" applyAlignment="1">
      <alignment horizontal="left" vertical="top" wrapText="1"/>
    </xf>
    <xf numFmtId="43" fontId="3" fillId="19" borderId="14" xfId="1" applyFont="1" applyFill="1" applyBorder="1" applyAlignment="1">
      <alignment horizontal="left" vertical="top" wrapText="1"/>
    </xf>
    <xf numFmtId="43" fontId="3" fillId="19" borderId="13" xfId="1" applyFont="1" applyFill="1" applyBorder="1" applyAlignment="1">
      <alignment horizontal="left" vertical="top" wrapText="1"/>
    </xf>
    <xf numFmtId="43" fontId="41" fillId="19" borderId="8" xfId="1" applyFont="1" applyFill="1" applyBorder="1" applyAlignment="1">
      <alignment horizontal="left" vertical="top" wrapText="1"/>
    </xf>
    <xf numFmtId="43" fontId="41" fillId="19" borderId="11" xfId="1" applyFont="1" applyFill="1" applyBorder="1" applyAlignment="1">
      <alignment horizontal="left" vertical="top" wrapText="1"/>
    </xf>
    <xf numFmtId="43" fontId="41" fillId="19" borderId="7" xfId="1" applyFont="1" applyFill="1" applyBorder="1" applyAlignment="1">
      <alignment horizontal="left" vertical="top" wrapText="1"/>
    </xf>
    <xf numFmtId="43" fontId="41" fillId="0" borderId="8" xfId="1" applyFont="1" applyBorder="1" applyAlignment="1">
      <alignment horizontal="left" vertical="top" wrapText="1"/>
    </xf>
    <xf numFmtId="43" fontId="41" fillId="0" borderId="11" xfId="1" applyFont="1" applyBorder="1" applyAlignment="1">
      <alignment horizontal="left" vertical="top" wrapText="1"/>
    </xf>
    <xf numFmtId="43" fontId="41" fillId="0" borderId="7" xfId="1" applyFont="1" applyBorder="1" applyAlignment="1">
      <alignment horizontal="left" vertical="top" wrapText="1"/>
    </xf>
    <xf numFmtId="43" fontId="41" fillId="13" borderId="8" xfId="1" applyFont="1" applyFill="1" applyBorder="1" applyAlignment="1">
      <alignment horizontal="left" vertical="top" wrapText="1"/>
    </xf>
    <xf numFmtId="43" fontId="41" fillId="13" borderId="11" xfId="1" applyFont="1" applyFill="1" applyBorder="1" applyAlignment="1">
      <alignment horizontal="left" vertical="top" wrapText="1"/>
    </xf>
    <xf numFmtId="43" fontId="41" fillId="13" borderId="7" xfId="1" applyFont="1" applyFill="1" applyBorder="1" applyAlignment="1">
      <alignment horizontal="left" vertical="top" wrapText="1"/>
    </xf>
    <xf numFmtId="43" fontId="3" fillId="16" borderId="8" xfId="1" applyFont="1" applyFill="1" applyBorder="1" applyAlignment="1">
      <alignment horizontal="left" vertical="center" wrapText="1"/>
    </xf>
    <xf numFmtId="43" fontId="3" fillId="16" borderId="11" xfId="1" applyFont="1" applyFill="1" applyBorder="1" applyAlignment="1">
      <alignment horizontal="left" vertical="center" wrapText="1"/>
    </xf>
    <xf numFmtId="43" fontId="3" fillId="16" borderId="7" xfId="1" applyFont="1" applyFill="1" applyBorder="1" applyAlignment="1">
      <alignment horizontal="left" vertical="center" wrapText="1"/>
    </xf>
    <xf numFmtId="43" fontId="3" fillId="15" borderId="15" xfId="1" applyFont="1" applyFill="1" applyBorder="1" applyAlignment="1">
      <alignment horizontal="left" vertical="center" wrapText="1"/>
    </xf>
    <xf numFmtId="43" fontId="3" fillId="15" borderId="14" xfId="1" applyFont="1" applyFill="1" applyBorder="1" applyAlignment="1">
      <alignment horizontal="left" vertical="center" wrapText="1"/>
    </xf>
    <xf numFmtId="43" fontId="3" fillId="15" borderId="13" xfId="1" applyFont="1" applyFill="1" applyBorder="1" applyAlignment="1">
      <alignment horizontal="left" vertical="center" wrapText="1"/>
    </xf>
    <xf numFmtId="43" fontId="13" fillId="16" borderId="8" xfId="1" applyFont="1" applyFill="1" applyBorder="1" applyAlignment="1">
      <alignment horizontal="left" vertical="center" wrapText="1"/>
    </xf>
    <xf numFmtId="43" fontId="13" fillId="16" borderId="11" xfId="1" applyFont="1" applyFill="1" applyBorder="1" applyAlignment="1">
      <alignment horizontal="left" vertical="center" wrapText="1"/>
    </xf>
    <xf numFmtId="43" fontId="13" fillId="16" borderId="7" xfId="1" applyFont="1" applyFill="1" applyBorder="1" applyAlignment="1">
      <alignment horizontal="left" vertical="center" wrapText="1"/>
    </xf>
    <xf numFmtId="43" fontId="13" fillId="20" borderId="8" xfId="1" applyFont="1" applyFill="1" applyBorder="1" applyAlignment="1">
      <alignment horizontal="center" wrapText="1"/>
    </xf>
    <xf numFmtId="43" fontId="13" fillId="20" borderId="7" xfId="1" applyFont="1" applyFill="1" applyBorder="1" applyAlignment="1">
      <alignment horizontal="center" wrapText="1"/>
    </xf>
    <xf numFmtId="43" fontId="10" fillId="0" borderId="12" xfId="1" applyFont="1" applyFill="1" applyBorder="1" applyAlignment="1">
      <alignment horizontal="left" vertical="top" shrinkToFit="1"/>
    </xf>
    <xf numFmtId="43" fontId="14" fillId="2" borderId="1" xfId="1" applyFont="1" applyFill="1" applyBorder="1" applyAlignment="1">
      <alignment horizontal="center" shrinkToFit="1"/>
    </xf>
    <xf numFmtId="43" fontId="14" fillId="2" borderId="1" xfId="1" applyFont="1" applyFill="1" applyBorder="1" applyAlignment="1">
      <alignment horizontal="center" vertical="center" wrapText="1" shrinkToFit="1"/>
    </xf>
    <xf numFmtId="43" fontId="14" fillId="2" borderId="9" xfId="1" applyFont="1" applyFill="1" applyBorder="1" applyAlignment="1">
      <alignment horizontal="center" vertical="center" wrapText="1" shrinkToFit="1"/>
    </xf>
    <xf numFmtId="43" fontId="24" fillId="19" borderId="8" xfId="1" applyFont="1" applyFill="1" applyBorder="1" applyAlignment="1">
      <alignment horizontal="left" vertical="top" wrapText="1"/>
    </xf>
    <xf numFmtId="43" fontId="24" fillId="19" borderId="11" xfId="1" applyFont="1" applyFill="1" applyBorder="1" applyAlignment="1">
      <alignment horizontal="left" vertical="top" wrapText="1"/>
    </xf>
    <xf numFmtId="43" fontId="24" fillId="19" borderId="7" xfId="1" applyFont="1" applyFill="1" applyBorder="1" applyAlignment="1">
      <alignment horizontal="left" vertical="top" wrapText="1"/>
    </xf>
    <xf numFmtId="43" fontId="3" fillId="15" borderId="8" xfId="1" applyFont="1" applyFill="1" applyBorder="1" applyAlignment="1">
      <alignment horizontal="left" vertical="top" wrapText="1"/>
    </xf>
    <xf numFmtId="43" fontId="3" fillId="15" borderId="11" xfId="1" applyFont="1" applyFill="1" applyBorder="1" applyAlignment="1">
      <alignment horizontal="left" vertical="top" wrapText="1"/>
    </xf>
    <xf numFmtId="43" fontId="3" fillId="15" borderId="7" xfId="1" applyFont="1" applyFill="1" applyBorder="1" applyAlignment="1">
      <alignment horizontal="left" vertical="top" wrapText="1"/>
    </xf>
    <xf numFmtId="43" fontId="13" fillId="16" borderId="3" xfId="1" applyFont="1" applyFill="1" applyBorder="1" applyAlignment="1">
      <alignment horizontal="left" vertical="top" wrapText="1"/>
    </xf>
    <xf numFmtId="43" fontId="3" fillId="15" borderId="8" xfId="1" applyFont="1" applyFill="1" applyBorder="1" applyAlignment="1">
      <alignment horizontal="left" vertical="center" wrapText="1"/>
    </xf>
    <xf numFmtId="43" fontId="3" fillId="15" borderId="11" xfId="1" applyFont="1" applyFill="1" applyBorder="1" applyAlignment="1">
      <alignment horizontal="left" vertical="center" wrapText="1"/>
    </xf>
    <xf numFmtId="43" fontId="3" fillId="15" borderId="7" xfId="1" applyFont="1" applyFill="1" applyBorder="1" applyAlignment="1">
      <alignment horizontal="left" vertical="center" wrapText="1"/>
    </xf>
    <xf numFmtId="43" fontId="2" fillId="0" borderId="3" xfId="1" applyFont="1" applyFill="1" applyBorder="1" applyAlignment="1">
      <alignment horizontal="right" vertical="top" wrapText="1"/>
    </xf>
    <xf numFmtId="43" fontId="1" fillId="0" borderId="3" xfId="1" applyFont="1" applyFill="1" applyBorder="1" applyAlignment="1">
      <alignment horizontal="right" vertical="top"/>
    </xf>
    <xf numFmtId="43" fontId="10" fillId="0" borderId="8" xfId="1" applyFont="1" applyFill="1" applyBorder="1" applyAlignment="1">
      <alignment horizontal="right" vertical="top"/>
    </xf>
    <xf numFmtId="43" fontId="10" fillId="0" borderId="7" xfId="1" applyFont="1" applyFill="1" applyBorder="1" applyAlignment="1">
      <alignment horizontal="right" vertical="top"/>
    </xf>
    <xf numFmtId="43" fontId="23" fillId="0" borderId="8" xfId="1" applyFont="1" applyFill="1" applyBorder="1" applyAlignment="1">
      <alignment horizontal="right" vertical="top" shrinkToFit="1"/>
    </xf>
    <xf numFmtId="43" fontId="23" fillId="0" borderId="7" xfId="1" applyFont="1" applyFill="1" applyBorder="1" applyAlignment="1">
      <alignment horizontal="right" vertical="top" shrinkToFit="1"/>
    </xf>
    <xf numFmtId="43" fontId="15" fillId="0" borderId="8" xfId="1" applyFont="1" applyFill="1" applyBorder="1" applyAlignment="1">
      <alignment horizontal="left" vertical="top" wrapText="1"/>
    </xf>
    <xf numFmtId="43" fontId="15" fillId="0" borderId="11" xfId="1" applyFont="1" applyFill="1" applyBorder="1" applyAlignment="1">
      <alignment horizontal="left" vertical="top" wrapText="1"/>
    </xf>
    <xf numFmtId="43" fontId="15" fillId="0" borderId="7" xfId="1" applyFont="1" applyFill="1" applyBorder="1" applyAlignment="1">
      <alignment horizontal="left" vertical="top" wrapText="1"/>
    </xf>
    <xf numFmtId="43" fontId="4" fillId="0" borderId="8" xfId="1" applyFont="1" applyFill="1" applyBorder="1" applyAlignment="1">
      <alignment horizontal="left" vertical="top" wrapText="1"/>
    </xf>
    <xf numFmtId="43" fontId="4" fillId="0" borderId="11" xfId="1" applyFont="1" applyFill="1" applyBorder="1" applyAlignment="1">
      <alignment horizontal="left" vertical="top" wrapText="1"/>
    </xf>
    <xf numFmtId="43" fontId="4" fillId="0" borderId="7" xfId="1" applyFont="1" applyFill="1" applyBorder="1" applyAlignment="1">
      <alignment horizontal="left" vertical="top" wrapText="1"/>
    </xf>
    <xf numFmtId="43" fontId="1" fillId="0" borderId="8" xfId="1" applyFont="1" applyFill="1" applyBorder="1" applyAlignment="1">
      <alignment horizontal="center" wrapText="1"/>
    </xf>
    <xf numFmtId="43" fontId="1" fillId="0" borderId="7" xfId="1" applyFont="1" applyFill="1" applyBorder="1" applyAlignment="1">
      <alignment horizontal="center" wrapText="1"/>
    </xf>
    <xf numFmtId="43" fontId="4" fillId="0" borderId="15" xfId="1" applyFont="1" applyFill="1" applyBorder="1" applyAlignment="1">
      <alignment horizontal="left" vertical="top" wrapText="1"/>
    </xf>
    <xf numFmtId="43" fontId="4" fillId="0" borderId="14" xfId="1" applyFont="1" applyFill="1" applyBorder="1" applyAlignment="1">
      <alignment horizontal="left" vertical="top" wrapText="1"/>
    </xf>
    <xf numFmtId="43" fontId="4" fillId="0" borderId="13" xfId="1" applyFont="1" applyFill="1" applyBorder="1" applyAlignment="1">
      <alignment horizontal="left" vertical="top" wrapText="1"/>
    </xf>
    <xf numFmtId="43" fontId="2" fillId="0" borderId="8" xfId="1" applyFont="1" applyFill="1" applyBorder="1" applyAlignment="1">
      <alignment horizontal="left" vertical="top" wrapText="1"/>
    </xf>
    <xf numFmtId="43" fontId="2" fillId="0" borderId="11" xfId="1" applyFont="1" applyFill="1" applyBorder="1" applyAlignment="1">
      <alignment horizontal="left" vertical="top" wrapText="1"/>
    </xf>
    <xf numFmtId="43" fontId="2" fillId="0" borderId="7" xfId="1" applyFont="1" applyFill="1" applyBorder="1" applyAlignment="1">
      <alignment horizontal="left" vertical="top" wrapText="1"/>
    </xf>
    <xf numFmtId="43" fontId="24" fillId="0" borderId="8" xfId="1" applyFont="1" applyFill="1" applyBorder="1" applyAlignment="1">
      <alignment horizontal="left" vertical="top" wrapText="1"/>
    </xf>
    <xf numFmtId="43" fontId="24" fillId="0" borderId="11" xfId="1" applyFont="1" applyFill="1" applyBorder="1" applyAlignment="1">
      <alignment horizontal="left" vertical="top" wrapText="1"/>
    </xf>
    <xf numFmtId="43" fontId="24" fillId="0" borderId="7" xfId="1" applyFont="1" applyFill="1" applyBorder="1" applyAlignment="1">
      <alignment horizontal="left" vertical="top" wrapText="1"/>
    </xf>
    <xf numFmtId="43" fontId="11" fillId="0" borderId="8" xfId="1" applyFont="1" applyFill="1" applyBorder="1" applyAlignment="1">
      <alignment horizontal="left" vertical="top" wrapText="1"/>
    </xf>
    <xf numFmtId="43" fontId="11" fillId="0" borderId="11" xfId="1" applyFont="1" applyFill="1" applyBorder="1" applyAlignment="1">
      <alignment horizontal="left" vertical="top" wrapText="1"/>
    </xf>
    <xf numFmtId="43" fontId="11" fillId="0" borderId="7" xfId="1" applyFont="1" applyFill="1" applyBorder="1" applyAlignment="1">
      <alignment horizontal="left" vertical="top" wrapText="1"/>
    </xf>
    <xf numFmtId="43" fontId="1" fillId="0" borderId="3" xfId="1" applyFont="1" applyFill="1" applyBorder="1" applyAlignment="1">
      <alignment horizontal="left" wrapText="1"/>
    </xf>
    <xf numFmtId="43" fontId="41" fillId="0" borderId="8" xfId="1" applyFont="1" applyFill="1" applyBorder="1" applyAlignment="1">
      <alignment horizontal="left" vertical="top" wrapText="1"/>
    </xf>
    <xf numFmtId="43" fontId="41" fillId="0" borderId="11" xfId="1" applyFont="1" applyFill="1" applyBorder="1" applyAlignment="1">
      <alignment horizontal="left" vertical="top" wrapText="1"/>
    </xf>
    <xf numFmtId="43" fontId="41" fillId="0" borderId="7" xfId="1" applyFont="1" applyFill="1" applyBorder="1" applyAlignment="1">
      <alignment horizontal="left" vertical="top" wrapText="1"/>
    </xf>
    <xf numFmtId="43" fontId="1" fillId="0" borderId="15" xfId="1" applyFont="1" applyFill="1" applyBorder="1" applyAlignment="1">
      <alignment horizontal="left" vertical="top" wrapText="1"/>
    </xf>
    <xf numFmtId="43" fontId="1" fillId="0" borderId="14" xfId="1" applyFont="1" applyFill="1" applyBorder="1" applyAlignment="1">
      <alignment horizontal="left" vertical="top" wrapText="1"/>
    </xf>
    <xf numFmtId="43" fontId="1" fillId="0" borderId="13" xfId="1" applyFont="1" applyFill="1" applyBorder="1" applyAlignment="1">
      <alignment horizontal="left" vertical="top" wrapText="1"/>
    </xf>
    <xf numFmtId="43" fontId="1" fillId="0" borderId="8" xfId="1" applyFont="1" applyFill="1" applyBorder="1" applyAlignment="1">
      <alignment horizontal="left" vertical="center" wrapText="1"/>
    </xf>
    <xf numFmtId="43" fontId="1" fillId="0" borderId="11" xfId="1" applyFont="1" applyFill="1" applyBorder="1" applyAlignment="1">
      <alignment horizontal="left" vertical="center" wrapText="1"/>
    </xf>
    <xf numFmtId="43" fontId="1" fillId="0" borderId="7" xfId="1" applyFont="1" applyFill="1" applyBorder="1" applyAlignment="1">
      <alignment horizontal="left" vertical="center" wrapText="1"/>
    </xf>
    <xf numFmtId="43" fontId="1" fillId="0" borderId="3" xfId="1" applyFont="1" applyFill="1" applyBorder="1" applyAlignment="1">
      <alignment horizontal="left" vertical="center" wrapText="1"/>
    </xf>
    <xf numFmtId="43" fontId="1" fillId="0" borderId="15" xfId="1" applyFont="1" applyFill="1" applyBorder="1" applyAlignment="1">
      <alignment horizontal="left" vertical="center" wrapText="1"/>
    </xf>
    <xf numFmtId="43" fontId="1" fillId="0" borderId="14" xfId="1" applyFont="1" applyFill="1" applyBorder="1" applyAlignment="1">
      <alignment horizontal="left" vertical="center" wrapText="1"/>
    </xf>
    <xf numFmtId="43" fontId="1" fillId="0" borderId="13" xfId="1" applyFont="1" applyFill="1" applyBorder="1" applyAlignment="1">
      <alignment horizontal="left" vertical="center" wrapText="1"/>
    </xf>
    <xf numFmtId="43" fontId="3" fillId="0" borderId="8" xfId="1" applyFont="1" applyFill="1" applyBorder="1" applyAlignment="1">
      <alignment horizontal="left" vertical="center" wrapText="1"/>
    </xf>
    <xf numFmtId="43" fontId="3" fillId="0" borderId="11" xfId="1" applyFont="1" applyFill="1" applyBorder="1" applyAlignment="1">
      <alignment horizontal="left" vertical="center" wrapText="1"/>
    </xf>
    <xf numFmtId="43" fontId="3" fillId="0" borderId="7" xfId="1" applyFont="1" applyFill="1" applyBorder="1" applyAlignment="1">
      <alignment horizontal="left" vertical="center" wrapText="1"/>
    </xf>
    <xf numFmtId="43" fontId="1" fillId="0" borderId="0" xfId="1" applyFont="1" applyFill="1" applyAlignment="1">
      <alignment horizontal="center"/>
    </xf>
    <xf numFmtId="43" fontId="1" fillId="0" borderId="1" xfId="1" applyFont="1" applyFill="1" applyBorder="1" applyAlignment="1">
      <alignment horizontal="center" vertical="center" wrapText="1"/>
    </xf>
    <xf numFmtId="43" fontId="1" fillId="0" borderId="9" xfId="1" applyFont="1" applyFill="1" applyBorder="1" applyAlignment="1">
      <alignment horizontal="center" vertical="center" wrapText="1"/>
    </xf>
    <xf numFmtId="43" fontId="1" fillId="0" borderId="2" xfId="1" applyFont="1" applyFill="1" applyBorder="1" applyAlignment="1">
      <alignment horizontal="center" vertical="center" wrapText="1"/>
    </xf>
    <xf numFmtId="43" fontId="1" fillId="0" borderId="13" xfId="1" applyFont="1" applyFill="1" applyBorder="1" applyAlignment="1">
      <alignment horizontal="center" vertical="center" wrapText="1"/>
    </xf>
    <xf numFmtId="43" fontId="1" fillId="0" borderId="3" xfId="1" applyFont="1" applyFill="1" applyBorder="1" applyAlignment="1">
      <alignment horizontal="center" wrapText="1"/>
    </xf>
    <xf numFmtId="43" fontId="1" fillId="0" borderId="1" xfId="1" applyFont="1" applyFill="1" applyBorder="1" applyAlignment="1">
      <alignment horizontal="center" shrinkToFit="1"/>
    </xf>
    <xf numFmtId="43" fontId="1" fillId="0" borderId="1" xfId="1" applyFont="1" applyFill="1" applyBorder="1" applyAlignment="1">
      <alignment horizontal="center" vertical="center" wrapText="1" shrinkToFit="1"/>
    </xf>
    <xf numFmtId="43" fontId="1" fillId="0" borderId="9" xfId="1" applyFont="1" applyFill="1" applyBorder="1" applyAlignment="1">
      <alignment horizontal="center" vertical="center" wrapText="1" shrinkToFit="1"/>
    </xf>
    <xf numFmtId="43" fontId="1" fillId="0" borderId="8" xfId="1" applyFont="1" applyFill="1" applyBorder="1" applyAlignment="1">
      <alignment horizontal="center"/>
    </xf>
    <xf numFmtId="43" fontId="1" fillId="0" borderId="11" xfId="1" applyFont="1" applyFill="1" applyBorder="1" applyAlignment="1">
      <alignment horizontal="center"/>
    </xf>
    <xf numFmtId="43" fontId="1" fillId="0" borderId="7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3" fillId="0" borderId="13" xfId="1" applyFont="1" applyFill="1" applyBorder="1" applyAlignment="1">
      <alignment horizontal="center" vertical="center" wrapText="1"/>
    </xf>
    <xf numFmtId="43" fontId="3" fillId="0" borderId="3" xfId="1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 shrinkToFit="1"/>
    </xf>
    <xf numFmtId="43" fontId="3" fillId="0" borderId="1" xfId="1" applyFont="1" applyFill="1" applyBorder="1" applyAlignment="1">
      <alignment horizontal="center" vertical="center" wrapText="1" shrinkToFit="1"/>
    </xf>
    <xf numFmtId="43" fontId="3" fillId="0" borderId="9" xfId="1" applyFont="1" applyFill="1" applyBorder="1" applyAlignment="1">
      <alignment horizontal="center" vertical="center" wrapText="1" shrinkToFit="1"/>
    </xf>
    <xf numFmtId="43" fontId="3" fillId="0" borderId="8" xfId="1" applyFont="1" applyFill="1" applyBorder="1" applyAlignment="1">
      <alignment horizontal="center"/>
    </xf>
    <xf numFmtId="43" fontId="3" fillId="0" borderId="11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7"/>
  <sheetViews>
    <sheetView topLeftCell="A98" zoomScaleNormal="100" zoomScaleSheetLayoutView="100" workbookViewId="0">
      <selection activeCell="E10" sqref="E10"/>
    </sheetView>
  </sheetViews>
  <sheetFormatPr defaultColWidth="9" defaultRowHeight="21.75" x14ac:dyDescent="0.5"/>
  <cols>
    <col min="1" max="1" width="23.125" style="31" customWidth="1"/>
    <col min="2" max="2" width="12" style="31" customWidth="1"/>
    <col min="3" max="3" width="5.375" style="31" customWidth="1"/>
    <col min="4" max="4" width="12.375" style="115" customWidth="1"/>
    <col min="5" max="5" width="10" style="167" customWidth="1"/>
    <col min="6" max="6" width="10.875" style="116" customWidth="1"/>
    <col min="7" max="7" width="11.375" style="116" customWidth="1"/>
    <col min="8" max="8" width="10.375" style="116" customWidth="1"/>
    <col min="9" max="9" width="8.625" style="31" customWidth="1"/>
    <col min="10" max="10" width="9.375" style="31" customWidth="1"/>
    <col min="11" max="11" width="10.125" style="31" customWidth="1"/>
    <col min="12" max="12" width="8.375" style="31" customWidth="1"/>
    <col min="13" max="13" width="9.875" style="31" customWidth="1"/>
    <col min="14" max="14" width="21.625" style="31" customWidth="1"/>
    <col min="15" max="16384" width="9" style="31"/>
  </cols>
  <sheetData>
    <row r="1" spans="1:12" ht="27" customHeight="1" x14ac:dyDescent="0.5">
      <c r="A1" s="845" t="s">
        <v>166</v>
      </c>
      <c r="B1" s="845"/>
      <c r="C1" s="845"/>
      <c r="D1" s="846"/>
      <c r="E1" s="846"/>
      <c r="F1" s="846"/>
      <c r="G1" s="846"/>
      <c r="H1" s="846"/>
      <c r="I1" s="845"/>
      <c r="J1" s="845"/>
      <c r="K1" s="845"/>
      <c r="L1" s="845"/>
    </row>
    <row r="2" spans="1:12" ht="27" customHeight="1" x14ac:dyDescent="0.5">
      <c r="A2" s="847" t="s">
        <v>73</v>
      </c>
      <c r="B2" s="847"/>
      <c r="C2" s="847"/>
      <c r="D2" s="848"/>
      <c r="E2" s="848"/>
      <c r="F2" s="848"/>
      <c r="G2" s="848"/>
      <c r="H2" s="848"/>
      <c r="I2" s="847"/>
      <c r="J2" s="847"/>
      <c r="K2" s="847"/>
      <c r="L2" s="847"/>
    </row>
    <row r="3" spans="1:12" ht="26.25" customHeight="1" x14ac:dyDescent="0.5">
      <c r="A3" s="860" t="s">
        <v>0</v>
      </c>
      <c r="B3" s="862" t="s">
        <v>1</v>
      </c>
      <c r="C3" s="849" t="s">
        <v>2</v>
      </c>
      <c r="D3" s="849"/>
      <c r="E3" s="850" t="s">
        <v>3</v>
      </c>
      <c r="F3" s="850"/>
      <c r="G3" s="850"/>
      <c r="H3" s="851"/>
      <c r="I3" s="864" t="s">
        <v>4</v>
      </c>
      <c r="J3" s="852" t="s">
        <v>5</v>
      </c>
      <c r="K3" s="853"/>
      <c r="L3" s="854"/>
    </row>
    <row r="4" spans="1:12" ht="63" customHeight="1" x14ac:dyDescent="0.5">
      <c r="A4" s="861"/>
      <c r="B4" s="863"/>
      <c r="C4" s="1" t="s">
        <v>6</v>
      </c>
      <c r="D4" s="2" t="s">
        <v>7</v>
      </c>
      <c r="E4" s="149" t="s">
        <v>161</v>
      </c>
      <c r="F4" s="32" t="s">
        <v>162</v>
      </c>
      <c r="G4" s="32" t="s">
        <v>163</v>
      </c>
      <c r="H4" s="32" t="s">
        <v>164</v>
      </c>
      <c r="I4" s="865"/>
      <c r="J4" s="1" t="s">
        <v>159</v>
      </c>
      <c r="K4" s="1" t="s">
        <v>8</v>
      </c>
      <c r="L4" s="1" t="s">
        <v>9</v>
      </c>
    </row>
    <row r="5" spans="1:12" ht="21.95" customHeight="1" x14ac:dyDescent="0.5">
      <c r="A5" s="875" t="s">
        <v>10</v>
      </c>
      <c r="B5" s="875"/>
      <c r="C5" s="3"/>
      <c r="D5" s="2"/>
      <c r="E5" s="149"/>
      <c r="F5" s="32"/>
      <c r="G5" s="32"/>
      <c r="H5" s="32"/>
      <c r="I5" s="33"/>
      <c r="J5" s="1"/>
      <c r="K5" s="1"/>
      <c r="L5" s="1"/>
    </row>
    <row r="6" spans="1:12" ht="21" customHeight="1" x14ac:dyDescent="0.5">
      <c r="A6" s="875" t="s">
        <v>11</v>
      </c>
      <c r="B6" s="875"/>
      <c r="C6" s="3"/>
      <c r="D6" s="2"/>
      <c r="E6" s="149"/>
      <c r="F6" s="32"/>
      <c r="G6" s="32"/>
      <c r="H6" s="32"/>
      <c r="I6" s="33"/>
      <c r="J6" s="1"/>
      <c r="K6" s="1"/>
      <c r="L6" s="1"/>
    </row>
    <row r="7" spans="1:12" ht="25.5" customHeight="1" x14ac:dyDescent="0.5">
      <c r="A7" s="855" t="s">
        <v>12</v>
      </c>
      <c r="B7" s="856"/>
      <c r="C7" s="857"/>
      <c r="D7" s="34">
        <f t="shared" ref="D7:I7" si="0">D8</f>
        <v>75000</v>
      </c>
      <c r="E7" s="150">
        <f t="shared" si="0"/>
        <v>0</v>
      </c>
      <c r="F7" s="34">
        <f t="shared" si="0"/>
        <v>54400</v>
      </c>
      <c r="G7" s="34">
        <f t="shared" si="0"/>
        <v>14400</v>
      </c>
      <c r="H7" s="34">
        <f t="shared" si="0"/>
        <v>6200</v>
      </c>
      <c r="I7" s="35">
        <f t="shared" si="0"/>
        <v>75000</v>
      </c>
      <c r="J7" s="35">
        <f>J8</f>
        <v>0</v>
      </c>
      <c r="K7" s="36">
        <f>K8</f>
        <v>0</v>
      </c>
      <c r="L7" s="36"/>
    </row>
    <row r="8" spans="1:12" ht="45" customHeight="1" x14ac:dyDescent="0.5">
      <c r="A8" s="838" t="s">
        <v>146</v>
      </c>
      <c r="B8" s="839"/>
      <c r="C8" s="840"/>
      <c r="D8" s="37">
        <f>D9</f>
        <v>75000</v>
      </c>
      <c r="E8" s="151">
        <f>E9</f>
        <v>0</v>
      </c>
      <c r="F8" s="37">
        <v>54400</v>
      </c>
      <c r="G8" s="37">
        <f>G9</f>
        <v>14400</v>
      </c>
      <c r="H8" s="37">
        <f>H9</f>
        <v>6200</v>
      </c>
      <c r="I8" s="38">
        <f>I9</f>
        <v>75000</v>
      </c>
      <c r="J8" s="39">
        <f>J9</f>
        <v>0</v>
      </c>
      <c r="K8" s="40">
        <f>K9</f>
        <v>0</v>
      </c>
      <c r="L8" s="40"/>
    </row>
    <row r="9" spans="1:12" ht="69.95" customHeight="1" x14ac:dyDescent="0.5">
      <c r="A9" s="5" t="s">
        <v>59</v>
      </c>
      <c r="B9" s="4" t="s">
        <v>13</v>
      </c>
      <c r="C9" s="4" t="s">
        <v>43</v>
      </c>
      <c r="D9" s="41">
        <f>E9+F9+G9+H9</f>
        <v>75000</v>
      </c>
      <c r="E9" s="152">
        <v>0</v>
      </c>
      <c r="F9" s="42">
        <v>54400</v>
      </c>
      <c r="G9" s="42">
        <v>14400</v>
      </c>
      <c r="H9" s="42">
        <v>6200</v>
      </c>
      <c r="I9" s="43">
        <f>D9-J9-K9</f>
        <v>75000</v>
      </c>
      <c r="J9" s="44">
        <v>0</v>
      </c>
      <c r="K9" s="44">
        <v>0</v>
      </c>
      <c r="L9" s="45"/>
    </row>
    <row r="10" spans="1:12" ht="41.1" customHeight="1" x14ac:dyDescent="0.5">
      <c r="A10" s="844" t="s">
        <v>15</v>
      </c>
      <c r="B10" s="844"/>
      <c r="C10" s="6"/>
      <c r="D10" s="34">
        <f t="shared" ref="D10:J10" si="1">D11</f>
        <v>33172400</v>
      </c>
      <c r="E10" s="150">
        <f t="shared" si="1"/>
        <v>431670</v>
      </c>
      <c r="F10" s="34">
        <f t="shared" si="1"/>
        <v>507830</v>
      </c>
      <c r="G10" s="34">
        <f t="shared" si="1"/>
        <v>204600</v>
      </c>
      <c r="H10" s="34">
        <f t="shared" si="1"/>
        <v>177600</v>
      </c>
      <c r="I10" s="46">
        <f>I11</f>
        <v>32740735.09</v>
      </c>
      <c r="J10" s="46">
        <f t="shared" si="1"/>
        <v>396064.91</v>
      </c>
      <c r="K10" s="47">
        <f>K11</f>
        <v>35600</v>
      </c>
      <c r="L10" s="47"/>
    </row>
    <row r="11" spans="1:12" ht="47.25" customHeight="1" x14ac:dyDescent="0.5">
      <c r="A11" s="871" t="s">
        <v>147</v>
      </c>
      <c r="B11" s="871"/>
      <c r="C11" s="7"/>
      <c r="D11" s="37">
        <f>D13+D50+D59+D60+D61+D12+D48+D49+D58</f>
        <v>33172400</v>
      </c>
      <c r="E11" s="151">
        <f t="shared" ref="E11:J11" si="2">E13+E50+E59+E60+E61</f>
        <v>431670</v>
      </c>
      <c r="F11" s="37">
        <f t="shared" si="2"/>
        <v>507830</v>
      </c>
      <c r="G11" s="37">
        <f t="shared" si="2"/>
        <v>204600</v>
      </c>
      <c r="H11" s="37">
        <f t="shared" si="2"/>
        <v>177600</v>
      </c>
      <c r="I11" s="38">
        <f>I12+I13+I50+I59+I60+I61+I48+I49+I58</f>
        <v>32740735.09</v>
      </c>
      <c r="J11" s="38">
        <f t="shared" si="2"/>
        <v>396064.91</v>
      </c>
      <c r="K11" s="48">
        <f>K12+K13+K48+K49+K50+K58+K59+K60+K61</f>
        <v>35600</v>
      </c>
      <c r="L11" s="48"/>
    </row>
    <row r="12" spans="1:12" ht="81" customHeight="1" x14ac:dyDescent="0.5">
      <c r="A12" s="49" t="s">
        <v>74</v>
      </c>
      <c r="B12" s="49" t="s">
        <v>50</v>
      </c>
      <c r="C12" s="4" t="s">
        <v>43</v>
      </c>
      <c r="D12" s="50">
        <v>31025700</v>
      </c>
      <c r="E12" s="150">
        <v>0</v>
      </c>
      <c r="F12" s="50">
        <v>0</v>
      </c>
      <c r="G12" s="50">
        <v>31025700</v>
      </c>
      <c r="H12" s="50">
        <v>0</v>
      </c>
      <c r="I12" s="51">
        <f>D12-J12-K12</f>
        <v>31025700</v>
      </c>
      <c r="J12" s="51"/>
      <c r="K12" s="52"/>
      <c r="L12" s="52"/>
    </row>
    <row r="13" spans="1:12" ht="115.5" customHeight="1" x14ac:dyDescent="0.5">
      <c r="A13" s="8" t="s">
        <v>75</v>
      </c>
      <c r="B13" s="9" t="s">
        <v>16</v>
      </c>
      <c r="C13" s="4" t="s">
        <v>14</v>
      </c>
      <c r="D13" s="50">
        <v>525000</v>
      </c>
      <c r="E13" s="153">
        <v>3670</v>
      </c>
      <c r="F13" s="53">
        <v>365530</v>
      </c>
      <c r="G13" s="53">
        <v>149500</v>
      </c>
      <c r="H13" s="53">
        <v>6300</v>
      </c>
      <c r="I13" s="54">
        <f>I14+I15+I16+I17+I18+I19+I20+I21+I22+I23+I24+I25+I26+I27+I28+I29+I30+I31+I32+I33+I34+I35+I36+I37+I38+I39+I40+I41+I42+I43+I44+I45+I46+I47</f>
        <v>521335</v>
      </c>
      <c r="J13" s="54">
        <f>J14+J15+J16+J17+J18+J19+J20+J21+J22+J23+J24+J25+J26+J27+J28+J29+J30+J31+J32+J33+J34+J35+J36+J37+J38+J39+J40+J41+J42+J43+J44+J45+J46+J47</f>
        <v>3665</v>
      </c>
      <c r="K13" s="55">
        <f>SUM(K14:K47)</f>
        <v>0</v>
      </c>
      <c r="L13" s="56"/>
    </row>
    <row r="14" spans="1:12" ht="66.95" customHeight="1" x14ac:dyDescent="0.5">
      <c r="A14" s="10" t="s">
        <v>76</v>
      </c>
      <c r="B14" s="10" t="s">
        <v>77</v>
      </c>
      <c r="C14" s="10" t="s">
        <v>14</v>
      </c>
      <c r="D14" s="11">
        <v>23348</v>
      </c>
      <c r="E14" s="154">
        <v>3670</v>
      </c>
      <c r="F14" s="12">
        <v>8400</v>
      </c>
      <c r="G14" s="12">
        <v>11278</v>
      </c>
      <c r="H14" s="12">
        <v>0</v>
      </c>
      <c r="I14" s="11">
        <f>D14-J14-K14</f>
        <v>19683</v>
      </c>
      <c r="J14" s="11">
        <v>3665</v>
      </c>
      <c r="K14" s="11">
        <v>0</v>
      </c>
      <c r="L14" s="57"/>
    </row>
    <row r="15" spans="1:12" ht="47.1" customHeight="1" x14ac:dyDescent="0.5">
      <c r="A15" s="10" t="s">
        <v>78</v>
      </c>
      <c r="B15" s="10" t="s">
        <v>18</v>
      </c>
      <c r="C15" s="10" t="s">
        <v>14</v>
      </c>
      <c r="D15" s="12">
        <v>37421</v>
      </c>
      <c r="E15" s="154">
        <v>0</v>
      </c>
      <c r="F15" s="12">
        <v>37421</v>
      </c>
      <c r="G15" s="12">
        <v>0</v>
      </c>
      <c r="H15" s="12">
        <v>0</v>
      </c>
      <c r="I15" s="11">
        <f t="shared" ref="I15:I47" si="3">D15-J15-K15</f>
        <v>37421</v>
      </c>
      <c r="J15" s="11">
        <v>0</v>
      </c>
      <c r="K15" s="58">
        <v>0</v>
      </c>
      <c r="L15" s="30"/>
    </row>
    <row r="16" spans="1:12" ht="87" customHeight="1" x14ac:dyDescent="0.5">
      <c r="A16" s="10" t="s">
        <v>79</v>
      </c>
      <c r="B16" s="10" t="s">
        <v>66</v>
      </c>
      <c r="C16" s="10" t="s">
        <v>14</v>
      </c>
      <c r="D16" s="12">
        <v>11300</v>
      </c>
      <c r="E16" s="154">
        <v>0</v>
      </c>
      <c r="F16" s="12">
        <v>11300</v>
      </c>
      <c r="G16" s="12">
        <v>0</v>
      </c>
      <c r="H16" s="12">
        <v>0</v>
      </c>
      <c r="I16" s="11">
        <f t="shared" si="3"/>
        <v>11300</v>
      </c>
      <c r="J16" s="11">
        <v>0</v>
      </c>
      <c r="K16" s="58">
        <v>0</v>
      </c>
      <c r="L16" s="59"/>
    </row>
    <row r="17" spans="1:12" ht="72" customHeight="1" x14ac:dyDescent="0.5">
      <c r="A17" s="13" t="s">
        <v>80</v>
      </c>
      <c r="B17" s="27" t="s">
        <v>135</v>
      </c>
      <c r="C17" s="10" t="s">
        <v>14</v>
      </c>
      <c r="D17" s="12">
        <v>7200</v>
      </c>
      <c r="E17" s="154">
        <v>0</v>
      </c>
      <c r="F17" s="12">
        <v>0</v>
      </c>
      <c r="G17" s="12">
        <v>7200</v>
      </c>
      <c r="H17" s="12">
        <v>0</v>
      </c>
      <c r="I17" s="11">
        <f t="shared" si="3"/>
        <v>7200</v>
      </c>
      <c r="J17" s="11">
        <v>0</v>
      </c>
      <c r="K17" s="58">
        <v>0</v>
      </c>
      <c r="L17" s="59"/>
    </row>
    <row r="18" spans="1:12" ht="74.25" customHeight="1" x14ac:dyDescent="0.5">
      <c r="A18" s="4" t="s">
        <v>81</v>
      </c>
      <c r="B18" s="28" t="s">
        <v>136</v>
      </c>
      <c r="C18" s="10" t="s">
        <v>14</v>
      </c>
      <c r="D18" s="12">
        <v>19800</v>
      </c>
      <c r="E18" s="154">
        <v>0</v>
      </c>
      <c r="F18" s="12">
        <v>19800</v>
      </c>
      <c r="G18" s="12">
        <v>0</v>
      </c>
      <c r="H18" s="12">
        <v>0</v>
      </c>
      <c r="I18" s="11">
        <f t="shared" si="3"/>
        <v>19800</v>
      </c>
      <c r="J18" s="11">
        <v>0</v>
      </c>
      <c r="K18" s="58">
        <v>0</v>
      </c>
      <c r="L18" s="59"/>
    </row>
    <row r="19" spans="1:12" ht="74.25" customHeight="1" x14ac:dyDescent="0.5">
      <c r="A19" s="13" t="s">
        <v>82</v>
      </c>
      <c r="B19" s="28" t="s">
        <v>19</v>
      </c>
      <c r="C19" s="10" t="s">
        <v>14</v>
      </c>
      <c r="D19" s="12">
        <v>17280</v>
      </c>
      <c r="E19" s="154">
        <v>0</v>
      </c>
      <c r="F19" s="12">
        <v>17280</v>
      </c>
      <c r="G19" s="12">
        <v>0</v>
      </c>
      <c r="H19" s="12">
        <v>0</v>
      </c>
      <c r="I19" s="11">
        <f t="shared" si="3"/>
        <v>17280</v>
      </c>
      <c r="J19" s="11">
        <v>0</v>
      </c>
      <c r="K19" s="58">
        <v>0</v>
      </c>
      <c r="L19" s="59"/>
    </row>
    <row r="20" spans="1:12" ht="70.5" customHeight="1" x14ac:dyDescent="0.5">
      <c r="A20" s="13" t="s">
        <v>83</v>
      </c>
      <c r="B20" s="28" t="s">
        <v>19</v>
      </c>
      <c r="C20" s="10" t="s">
        <v>14</v>
      </c>
      <c r="D20" s="12">
        <v>10600</v>
      </c>
      <c r="E20" s="154"/>
      <c r="F20" s="12"/>
      <c r="G20" s="12">
        <v>10600</v>
      </c>
      <c r="H20" s="12"/>
      <c r="I20" s="11">
        <f t="shared" si="3"/>
        <v>10600</v>
      </c>
      <c r="J20" s="11">
        <v>0</v>
      </c>
      <c r="K20" s="58">
        <v>0</v>
      </c>
      <c r="L20" s="59"/>
    </row>
    <row r="21" spans="1:12" ht="95.1" customHeight="1" x14ac:dyDescent="0.5">
      <c r="A21" s="13" t="s">
        <v>84</v>
      </c>
      <c r="B21" s="28" t="s">
        <v>38</v>
      </c>
      <c r="C21" s="10" t="s">
        <v>14</v>
      </c>
      <c r="D21" s="12">
        <v>7400</v>
      </c>
      <c r="E21" s="154">
        <v>0</v>
      </c>
      <c r="F21" s="12">
        <v>7400</v>
      </c>
      <c r="G21" s="12"/>
      <c r="H21" s="12"/>
      <c r="I21" s="11">
        <f t="shared" si="3"/>
        <v>7400</v>
      </c>
      <c r="J21" s="11">
        <v>0</v>
      </c>
      <c r="K21" s="58">
        <v>0</v>
      </c>
      <c r="L21" s="59"/>
    </row>
    <row r="22" spans="1:12" ht="45.75" customHeight="1" x14ac:dyDescent="0.5">
      <c r="A22" s="13" t="s">
        <v>85</v>
      </c>
      <c r="B22" s="28" t="s">
        <v>19</v>
      </c>
      <c r="C22" s="10" t="s">
        <v>14</v>
      </c>
      <c r="D22" s="12">
        <v>9578</v>
      </c>
      <c r="E22" s="154">
        <v>0</v>
      </c>
      <c r="F22" s="12">
        <v>9578</v>
      </c>
      <c r="G22" s="12"/>
      <c r="H22" s="12"/>
      <c r="I22" s="11">
        <f t="shared" si="3"/>
        <v>9578</v>
      </c>
      <c r="J22" s="11">
        <v>0</v>
      </c>
      <c r="K22" s="58">
        <v>0</v>
      </c>
      <c r="L22" s="59"/>
    </row>
    <row r="23" spans="1:12" ht="87" customHeight="1" x14ac:dyDescent="0.5">
      <c r="A23" s="13" t="s">
        <v>17</v>
      </c>
      <c r="B23" s="28" t="s">
        <v>115</v>
      </c>
      <c r="C23" s="10" t="s">
        <v>14</v>
      </c>
      <c r="D23" s="12">
        <v>116990</v>
      </c>
      <c r="E23" s="154">
        <v>0</v>
      </c>
      <c r="F23" s="12">
        <v>80000</v>
      </c>
      <c r="G23" s="12">
        <v>36990</v>
      </c>
      <c r="H23" s="12">
        <v>0</v>
      </c>
      <c r="I23" s="11">
        <f t="shared" si="3"/>
        <v>116990</v>
      </c>
      <c r="J23" s="11">
        <v>0</v>
      </c>
      <c r="K23" s="58">
        <v>0</v>
      </c>
      <c r="L23" s="59"/>
    </row>
    <row r="24" spans="1:12" ht="94.5" customHeight="1" x14ac:dyDescent="0.5">
      <c r="A24" s="4" t="s">
        <v>72</v>
      </c>
      <c r="B24" s="14" t="s">
        <v>86</v>
      </c>
      <c r="C24" s="14" t="s">
        <v>14</v>
      </c>
      <c r="D24" s="12">
        <v>39621</v>
      </c>
      <c r="E24" s="154">
        <v>0</v>
      </c>
      <c r="F24" s="12">
        <v>30621</v>
      </c>
      <c r="G24" s="12">
        <v>8000</v>
      </c>
      <c r="H24" s="12"/>
      <c r="I24" s="11">
        <f t="shared" si="3"/>
        <v>39621</v>
      </c>
      <c r="J24" s="11">
        <v>0</v>
      </c>
      <c r="K24" s="58">
        <v>0</v>
      </c>
      <c r="L24" s="30"/>
    </row>
    <row r="25" spans="1:12" ht="71.25" customHeight="1" x14ac:dyDescent="0.5">
      <c r="A25" s="4" t="s">
        <v>21</v>
      </c>
      <c r="B25" s="14" t="s">
        <v>22</v>
      </c>
      <c r="C25" s="14" t="s">
        <v>14</v>
      </c>
      <c r="D25" s="12">
        <v>12000</v>
      </c>
      <c r="E25" s="154">
        <v>0</v>
      </c>
      <c r="F25" s="12">
        <v>11000</v>
      </c>
      <c r="G25" s="12">
        <v>1000</v>
      </c>
      <c r="H25" s="12">
        <v>0</v>
      </c>
      <c r="I25" s="11">
        <f t="shared" si="3"/>
        <v>12000</v>
      </c>
      <c r="J25" s="11">
        <v>0</v>
      </c>
      <c r="K25" s="58">
        <v>0</v>
      </c>
      <c r="L25" s="59"/>
    </row>
    <row r="26" spans="1:12" ht="87" customHeight="1" x14ac:dyDescent="0.5">
      <c r="A26" s="4" t="s">
        <v>23</v>
      </c>
      <c r="B26" s="14" t="s">
        <v>24</v>
      </c>
      <c r="C26" s="14" t="s">
        <v>14</v>
      </c>
      <c r="D26" s="12">
        <v>5688</v>
      </c>
      <c r="E26" s="154">
        <v>0</v>
      </c>
      <c r="F26" s="12">
        <v>0</v>
      </c>
      <c r="G26" s="12">
        <v>5688</v>
      </c>
      <c r="H26" s="12">
        <v>0</v>
      </c>
      <c r="I26" s="11">
        <f t="shared" si="3"/>
        <v>5688</v>
      </c>
      <c r="J26" s="11">
        <v>0</v>
      </c>
      <c r="K26" s="58">
        <v>0</v>
      </c>
      <c r="L26" s="59"/>
    </row>
    <row r="27" spans="1:12" ht="69.75" customHeight="1" x14ac:dyDescent="0.5">
      <c r="A27" s="4" t="s">
        <v>87</v>
      </c>
      <c r="B27" s="14" t="s">
        <v>88</v>
      </c>
      <c r="C27" s="14" t="s">
        <v>14</v>
      </c>
      <c r="D27" s="12">
        <v>53408</v>
      </c>
      <c r="E27" s="154">
        <v>0</v>
      </c>
      <c r="F27" s="12">
        <v>49158</v>
      </c>
      <c r="G27" s="12">
        <v>4250</v>
      </c>
      <c r="H27" s="12"/>
      <c r="I27" s="11">
        <f t="shared" si="3"/>
        <v>53408</v>
      </c>
      <c r="J27" s="11">
        <v>0</v>
      </c>
      <c r="K27" s="58">
        <v>0</v>
      </c>
      <c r="L27" s="59"/>
    </row>
    <row r="28" spans="1:12" ht="142.5" customHeight="1" x14ac:dyDescent="0.5">
      <c r="A28" s="4" t="s">
        <v>89</v>
      </c>
      <c r="B28" s="14" t="s">
        <v>90</v>
      </c>
      <c r="C28" s="14" t="s">
        <v>14</v>
      </c>
      <c r="D28" s="12">
        <v>3000</v>
      </c>
      <c r="E28" s="154">
        <v>0</v>
      </c>
      <c r="F28" s="12">
        <v>0</v>
      </c>
      <c r="G28" s="12">
        <v>3000</v>
      </c>
      <c r="H28" s="12">
        <v>0</v>
      </c>
      <c r="I28" s="11">
        <f t="shared" si="3"/>
        <v>3000</v>
      </c>
      <c r="J28" s="11">
        <v>0</v>
      </c>
      <c r="K28" s="58">
        <v>0</v>
      </c>
      <c r="L28" s="59"/>
    </row>
    <row r="29" spans="1:12" ht="91.5" customHeight="1" x14ac:dyDescent="0.5">
      <c r="A29" s="4" t="s">
        <v>91</v>
      </c>
      <c r="B29" s="14" t="s">
        <v>92</v>
      </c>
      <c r="C29" s="14" t="s">
        <v>14</v>
      </c>
      <c r="D29" s="12">
        <v>8839</v>
      </c>
      <c r="E29" s="154">
        <v>0</v>
      </c>
      <c r="F29" s="12">
        <v>8839</v>
      </c>
      <c r="G29" s="12">
        <v>0</v>
      </c>
      <c r="H29" s="12">
        <v>0</v>
      </c>
      <c r="I29" s="11">
        <f t="shared" si="3"/>
        <v>8839</v>
      </c>
      <c r="J29" s="11">
        <v>0</v>
      </c>
      <c r="K29" s="58">
        <v>0</v>
      </c>
      <c r="L29" s="59"/>
    </row>
    <row r="30" spans="1:12" ht="117" customHeight="1" x14ac:dyDescent="0.5">
      <c r="A30" s="4" t="s">
        <v>93</v>
      </c>
      <c r="B30" s="14" t="s">
        <v>94</v>
      </c>
      <c r="C30" s="14" t="s">
        <v>14</v>
      </c>
      <c r="D30" s="12">
        <v>15000</v>
      </c>
      <c r="E30" s="154">
        <v>0</v>
      </c>
      <c r="F30" s="12">
        <v>15000</v>
      </c>
      <c r="G30" s="12">
        <v>0</v>
      </c>
      <c r="H30" s="12">
        <v>0</v>
      </c>
      <c r="I30" s="11">
        <f t="shared" si="3"/>
        <v>15000</v>
      </c>
      <c r="J30" s="11">
        <v>0</v>
      </c>
      <c r="K30" s="58">
        <v>0</v>
      </c>
      <c r="L30" s="59"/>
    </row>
    <row r="31" spans="1:12" ht="68.25" customHeight="1" x14ac:dyDescent="0.5">
      <c r="A31" s="4" t="s">
        <v>95</v>
      </c>
      <c r="B31" s="14" t="s">
        <v>96</v>
      </c>
      <c r="C31" s="14" t="s">
        <v>14</v>
      </c>
      <c r="D31" s="12">
        <v>5000</v>
      </c>
      <c r="E31" s="154">
        <v>0</v>
      </c>
      <c r="F31" s="12">
        <v>5000</v>
      </c>
      <c r="G31" s="12">
        <v>0</v>
      </c>
      <c r="H31" s="12">
        <v>0</v>
      </c>
      <c r="I31" s="11">
        <f t="shared" si="3"/>
        <v>5000</v>
      </c>
      <c r="J31" s="11">
        <v>0</v>
      </c>
      <c r="K31" s="58">
        <v>0</v>
      </c>
      <c r="L31" s="59"/>
    </row>
    <row r="32" spans="1:12" ht="45" customHeight="1" x14ac:dyDescent="0.5">
      <c r="A32" s="4" t="s">
        <v>97</v>
      </c>
      <c r="B32" s="14" t="s">
        <v>27</v>
      </c>
      <c r="C32" s="14" t="s">
        <v>14</v>
      </c>
      <c r="D32" s="12">
        <v>4068</v>
      </c>
      <c r="E32" s="154">
        <v>0</v>
      </c>
      <c r="F32" s="61">
        <v>4068</v>
      </c>
      <c r="G32" s="61">
        <v>0</v>
      </c>
      <c r="H32" s="61">
        <v>0</v>
      </c>
      <c r="I32" s="11">
        <f t="shared" si="3"/>
        <v>4068</v>
      </c>
      <c r="J32" s="11">
        <v>0</v>
      </c>
      <c r="K32" s="58">
        <v>0</v>
      </c>
      <c r="L32" s="59"/>
    </row>
    <row r="33" spans="1:12" ht="65.099999999999994" customHeight="1" x14ac:dyDescent="0.5">
      <c r="A33" s="4" t="s">
        <v>25</v>
      </c>
      <c r="B33" s="14" t="s">
        <v>26</v>
      </c>
      <c r="C33" s="14" t="s">
        <v>14</v>
      </c>
      <c r="D33" s="12">
        <v>4069</v>
      </c>
      <c r="E33" s="154">
        <v>0</v>
      </c>
      <c r="F33" s="61">
        <v>3600</v>
      </c>
      <c r="G33" s="61">
        <v>469</v>
      </c>
      <c r="H33" s="61">
        <v>0</v>
      </c>
      <c r="I33" s="11">
        <f t="shared" si="3"/>
        <v>4069</v>
      </c>
      <c r="J33" s="11">
        <v>0</v>
      </c>
      <c r="K33" s="58">
        <v>0</v>
      </c>
      <c r="L33" s="59"/>
    </row>
    <row r="34" spans="1:12" ht="48" customHeight="1" x14ac:dyDescent="0.5">
      <c r="A34" s="4" t="s">
        <v>98</v>
      </c>
      <c r="B34" s="14" t="s">
        <v>99</v>
      </c>
      <c r="C34" s="14" t="s">
        <v>14</v>
      </c>
      <c r="D34" s="61">
        <v>4068</v>
      </c>
      <c r="E34" s="154">
        <v>0</v>
      </c>
      <c r="F34" s="61">
        <v>4068</v>
      </c>
      <c r="G34" s="61">
        <v>0</v>
      </c>
      <c r="H34" s="61">
        <v>0</v>
      </c>
      <c r="I34" s="11">
        <f t="shared" si="3"/>
        <v>4068</v>
      </c>
      <c r="J34" s="11">
        <v>0</v>
      </c>
      <c r="K34" s="58">
        <v>0</v>
      </c>
      <c r="L34" s="45"/>
    </row>
    <row r="35" spans="1:12" ht="60" customHeight="1" x14ac:dyDescent="0.5">
      <c r="A35" s="4" t="s">
        <v>28</v>
      </c>
      <c r="B35" s="14" t="s">
        <v>29</v>
      </c>
      <c r="C35" s="14" t="s">
        <v>14</v>
      </c>
      <c r="D35" s="12">
        <v>4068</v>
      </c>
      <c r="E35" s="154">
        <v>0</v>
      </c>
      <c r="F35" s="61">
        <v>4068</v>
      </c>
      <c r="G35" s="61">
        <v>0</v>
      </c>
      <c r="H35" s="61">
        <v>0</v>
      </c>
      <c r="I35" s="11">
        <f t="shared" si="3"/>
        <v>4068</v>
      </c>
      <c r="J35" s="11">
        <v>0</v>
      </c>
      <c r="K35" s="58">
        <v>0</v>
      </c>
      <c r="L35" s="59"/>
    </row>
    <row r="36" spans="1:12" ht="80.099999999999994" customHeight="1" x14ac:dyDescent="0.5">
      <c r="A36" s="4" t="s">
        <v>71</v>
      </c>
      <c r="B36" s="14" t="s">
        <v>30</v>
      </c>
      <c r="C36" s="14" t="s">
        <v>14</v>
      </c>
      <c r="D36" s="61">
        <v>56701</v>
      </c>
      <c r="E36" s="154">
        <v>0</v>
      </c>
      <c r="F36" s="61">
        <v>32400</v>
      </c>
      <c r="G36" s="61">
        <v>18101</v>
      </c>
      <c r="H36" s="61">
        <v>6200</v>
      </c>
      <c r="I36" s="11">
        <f t="shared" si="3"/>
        <v>56701</v>
      </c>
      <c r="J36" s="11">
        <v>0</v>
      </c>
      <c r="K36" s="58">
        <v>0</v>
      </c>
      <c r="L36" s="45"/>
    </row>
    <row r="37" spans="1:12" ht="69" customHeight="1" x14ac:dyDescent="0.5">
      <c r="A37" s="4" t="s">
        <v>100</v>
      </c>
      <c r="B37" s="14" t="s">
        <v>32</v>
      </c>
      <c r="C37" s="14" t="s">
        <v>14</v>
      </c>
      <c r="D37" s="12">
        <v>3500</v>
      </c>
      <c r="E37" s="154">
        <v>0</v>
      </c>
      <c r="F37" s="12">
        <v>3500</v>
      </c>
      <c r="G37" s="12">
        <v>0</v>
      </c>
      <c r="H37" s="12">
        <v>0</v>
      </c>
      <c r="I37" s="11">
        <f t="shared" si="3"/>
        <v>3500</v>
      </c>
      <c r="J37" s="11">
        <v>0</v>
      </c>
      <c r="K37" s="58">
        <v>0</v>
      </c>
      <c r="L37" s="59"/>
    </row>
    <row r="38" spans="1:12" ht="74.099999999999994" customHeight="1" x14ac:dyDescent="0.5">
      <c r="A38" s="4" t="s">
        <v>101</v>
      </c>
      <c r="B38" s="14" t="s">
        <v>33</v>
      </c>
      <c r="C38" s="14" t="s">
        <v>14</v>
      </c>
      <c r="D38" s="12">
        <v>3500</v>
      </c>
      <c r="E38" s="154">
        <v>0</v>
      </c>
      <c r="F38" s="12">
        <v>3500</v>
      </c>
      <c r="G38" s="12">
        <v>0</v>
      </c>
      <c r="H38" s="12">
        <v>0</v>
      </c>
      <c r="I38" s="11">
        <f t="shared" si="3"/>
        <v>3500</v>
      </c>
      <c r="J38" s="11">
        <v>0</v>
      </c>
      <c r="K38" s="58">
        <v>0</v>
      </c>
      <c r="L38" s="59"/>
    </row>
    <row r="39" spans="1:12" ht="31.5" customHeight="1" x14ac:dyDescent="0.5">
      <c r="A39" s="15" t="s">
        <v>102</v>
      </c>
      <c r="B39" s="12" t="s">
        <v>103</v>
      </c>
      <c r="C39" s="14" t="s">
        <v>14</v>
      </c>
      <c r="D39" s="12">
        <v>2800</v>
      </c>
      <c r="E39" s="154">
        <v>0</v>
      </c>
      <c r="F39" s="12">
        <v>2800</v>
      </c>
      <c r="G39" s="12">
        <v>0</v>
      </c>
      <c r="H39" s="12">
        <v>0</v>
      </c>
      <c r="I39" s="11">
        <f t="shared" si="3"/>
        <v>2800</v>
      </c>
      <c r="J39" s="11">
        <v>0</v>
      </c>
      <c r="K39" s="58">
        <v>0</v>
      </c>
      <c r="L39" s="59"/>
    </row>
    <row r="40" spans="1:12" ht="27" customHeight="1" x14ac:dyDescent="0.5">
      <c r="A40" s="15" t="s">
        <v>104</v>
      </c>
      <c r="B40" s="12" t="s">
        <v>103</v>
      </c>
      <c r="C40" s="12" t="s">
        <v>14</v>
      </c>
      <c r="D40" s="12">
        <v>8400</v>
      </c>
      <c r="E40" s="154">
        <v>0</v>
      </c>
      <c r="F40" s="12">
        <v>0</v>
      </c>
      <c r="G40" s="12">
        <v>8400</v>
      </c>
      <c r="H40" s="12">
        <v>0</v>
      </c>
      <c r="I40" s="11">
        <f t="shared" si="3"/>
        <v>8400</v>
      </c>
      <c r="J40" s="11">
        <v>0</v>
      </c>
      <c r="K40" s="58">
        <v>0</v>
      </c>
      <c r="L40" s="59"/>
    </row>
    <row r="41" spans="1:12" ht="52.5" customHeight="1" x14ac:dyDescent="0.5">
      <c r="A41" s="15" t="s">
        <v>105</v>
      </c>
      <c r="B41" s="12" t="s">
        <v>35</v>
      </c>
      <c r="C41" s="12" t="s">
        <v>14</v>
      </c>
      <c r="D41" s="12">
        <v>3600</v>
      </c>
      <c r="E41" s="154">
        <v>0</v>
      </c>
      <c r="F41" s="12">
        <v>0</v>
      </c>
      <c r="G41" s="12">
        <v>3600</v>
      </c>
      <c r="H41" s="12">
        <v>0</v>
      </c>
      <c r="I41" s="11">
        <f t="shared" si="3"/>
        <v>3600</v>
      </c>
      <c r="J41" s="11">
        <v>0</v>
      </c>
      <c r="K41" s="58">
        <v>0</v>
      </c>
      <c r="L41" s="59"/>
    </row>
    <row r="42" spans="1:12" ht="50.25" customHeight="1" x14ac:dyDescent="0.5">
      <c r="A42" s="15" t="s">
        <v>31</v>
      </c>
      <c r="B42" s="12" t="s">
        <v>106</v>
      </c>
      <c r="C42" s="12" t="s">
        <v>14</v>
      </c>
      <c r="D42" s="12">
        <v>5000</v>
      </c>
      <c r="E42" s="154">
        <v>0</v>
      </c>
      <c r="F42" s="12">
        <v>0</v>
      </c>
      <c r="G42" s="12">
        <v>5000</v>
      </c>
      <c r="H42" s="12">
        <v>0</v>
      </c>
      <c r="I42" s="11">
        <f t="shared" si="3"/>
        <v>5000</v>
      </c>
      <c r="J42" s="11">
        <v>0</v>
      </c>
      <c r="K42" s="58">
        <v>0</v>
      </c>
      <c r="L42" s="59"/>
    </row>
    <row r="43" spans="1:12" ht="42.75" customHeight="1" x14ac:dyDescent="0.5">
      <c r="A43" s="15" t="s">
        <v>107</v>
      </c>
      <c r="B43" s="15" t="s">
        <v>108</v>
      </c>
      <c r="C43" s="12" t="s">
        <v>14</v>
      </c>
      <c r="D43" s="12">
        <v>753</v>
      </c>
      <c r="E43" s="154">
        <v>0</v>
      </c>
      <c r="F43" s="12">
        <v>0</v>
      </c>
      <c r="G43" s="12">
        <v>753</v>
      </c>
      <c r="H43" s="12">
        <v>0</v>
      </c>
      <c r="I43" s="11">
        <f t="shared" si="3"/>
        <v>753</v>
      </c>
      <c r="J43" s="11">
        <v>0</v>
      </c>
      <c r="K43" s="58">
        <v>0</v>
      </c>
      <c r="L43" s="59"/>
    </row>
    <row r="44" spans="1:12" ht="47.1" customHeight="1" x14ac:dyDescent="0.5">
      <c r="A44" s="15" t="s">
        <v>109</v>
      </c>
      <c r="B44" s="12" t="s">
        <v>36</v>
      </c>
      <c r="C44" s="12" t="s">
        <v>14</v>
      </c>
      <c r="D44" s="12">
        <v>3000</v>
      </c>
      <c r="E44" s="154">
        <v>0</v>
      </c>
      <c r="F44" s="12">
        <v>3000</v>
      </c>
      <c r="G44" s="12">
        <v>0</v>
      </c>
      <c r="H44" s="12">
        <v>0</v>
      </c>
      <c r="I44" s="11">
        <f t="shared" si="3"/>
        <v>3000</v>
      </c>
      <c r="J44" s="11">
        <v>0</v>
      </c>
      <c r="K44" s="58">
        <v>0</v>
      </c>
      <c r="L44" s="59"/>
    </row>
    <row r="45" spans="1:12" ht="53.1" customHeight="1" x14ac:dyDescent="0.5">
      <c r="A45" s="15" t="s">
        <v>34</v>
      </c>
      <c r="B45" s="15" t="s">
        <v>110</v>
      </c>
      <c r="C45" s="12" t="s">
        <v>14</v>
      </c>
      <c r="D45" s="12">
        <v>6000</v>
      </c>
      <c r="E45" s="154">
        <v>0</v>
      </c>
      <c r="F45" s="12">
        <v>6000</v>
      </c>
      <c r="G45" s="12">
        <v>0</v>
      </c>
      <c r="H45" s="12">
        <v>0</v>
      </c>
      <c r="I45" s="11">
        <f t="shared" si="3"/>
        <v>6000</v>
      </c>
      <c r="J45" s="11">
        <v>0</v>
      </c>
      <c r="K45" s="58">
        <v>0</v>
      </c>
      <c r="L45" s="59"/>
    </row>
    <row r="46" spans="1:12" ht="27" customHeight="1" x14ac:dyDescent="0.5">
      <c r="A46" s="15" t="s">
        <v>111</v>
      </c>
      <c r="B46" s="12" t="s">
        <v>112</v>
      </c>
      <c r="C46" s="12" t="s">
        <v>14</v>
      </c>
      <c r="D46" s="12">
        <v>9000</v>
      </c>
      <c r="E46" s="154">
        <v>0</v>
      </c>
      <c r="F46" s="12">
        <v>0</v>
      </c>
      <c r="G46" s="12">
        <v>9000</v>
      </c>
      <c r="H46" s="12">
        <v>0</v>
      </c>
      <c r="I46" s="11">
        <f t="shared" si="3"/>
        <v>9000</v>
      </c>
      <c r="J46" s="11">
        <v>0</v>
      </c>
      <c r="K46" s="58">
        <v>0</v>
      </c>
      <c r="L46" s="59"/>
    </row>
    <row r="47" spans="1:12" ht="42.75" customHeight="1" x14ac:dyDescent="0.5">
      <c r="A47" s="4" t="s">
        <v>113</v>
      </c>
      <c r="B47" s="12" t="s">
        <v>112</v>
      </c>
      <c r="C47" s="12" t="s">
        <v>14</v>
      </c>
      <c r="D47" s="61">
        <v>3000</v>
      </c>
      <c r="E47" s="154">
        <v>0</v>
      </c>
      <c r="F47" s="61">
        <v>0</v>
      </c>
      <c r="G47" s="61">
        <v>3000</v>
      </c>
      <c r="H47" s="61">
        <v>0</v>
      </c>
      <c r="I47" s="11">
        <f t="shared" si="3"/>
        <v>3000</v>
      </c>
      <c r="J47" s="11">
        <v>0</v>
      </c>
      <c r="K47" s="58">
        <v>0</v>
      </c>
      <c r="L47" s="62"/>
    </row>
    <row r="48" spans="1:12" ht="42.75" customHeight="1" x14ac:dyDescent="0.5">
      <c r="A48" s="117" t="s">
        <v>114</v>
      </c>
      <c r="B48" s="12" t="s">
        <v>115</v>
      </c>
      <c r="C48" s="12" t="s">
        <v>14</v>
      </c>
      <c r="D48" s="61">
        <v>600000</v>
      </c>
      <c r="E48" s="154">
        <v>150000</v>
      </c>
      <c r="F48" s="61">
        <v>150000</v>
      </c>
      <c r="G48" s="61">
        <v>150000</v>
      </c>
      <c r="H48" s="61">
        <v>150000</v>
      </c>
      <c r="I48" s="11">
        <f>D48-J48-K48</f>
        <v>600000</v>
      </c>
      <c r="J48" s="11">
        <v>0</v>
      </c>
      <c r="K48" s="58">
        <v>0</v>
      </c>
      <c r="L48" s="62"/>
    </row>
    <row r="49" spans="1:12" ht="42.75" customHeight="1" x14ac:dyDescent="0.5">
      <c r="A49" s="7" t="s">
        <v>116</v>
      </c>
      <c r="B49" s="15" t="s">
        <v>39</v>
      </c>
      <c r="C49" s="12" t="s">
        <v>14</v>
      </c>
      <c r="D49" s="61">
        <v>175000</v>
      </c>
      <c r="E49" s="154">
        <v>0</v>
      </c>
      <c r="F49" s="61">
        <v>65000</v>
      </c>
      <c r="G49" s="61">
        <v>90000</v>
      </c>
      <c r="H49" s="61">
        <v>20000</v>
      </c>
      <c r="I49" s="11">
        <f>D49-J49-K49</f>
        <v>175000</v>
      </c>
      <c r="J49" s="11">
        <v>0</v>
      </c>
      <c r="K49" s="58">
        <v>0</v>
      </c>
      <c r="L49" s="62"/>
    </row>
    <row r="50" spans="1:12" ht="118.5" customHeight="1" x14ac:dyDescent="0.5">
      <c r="A50" s="127" t="s">
        <v>148</v>
      </c>
      <c r="B50" s="10" t="s">
        <v>16</v>
      </c>
      <c r="C50" s="10" t="s">
        <v>37</v>
      </c>
      <c r="D50" s="79">
        <v>96700</v>
      </c>
      <c r="E50" s="155">
        <v>0</v>
      </c>
      <c r="F50" s="90">
        <v>55300</v>
      </c>
      <c r="G50" s="90">
        <v>31100</v>
      </c>
      <c r="H50" s="90">
        <v>10300</v>
      </c>
      <c r="I50" s="89">
        <f>I51+I52+I53+I54+I55+I56+I57</f>
        <v>96700</v>
      </c>
      <c r="J50" s="89">
        <f>J51+J52+J53+J54+J55+J56+J57</f>
        <v>0</v>
      </c>
      <c r="K50" s="89">
        <f>K51+K52+K53+K54+K55+K56+K57</f>
        <v>0</v>
      </c>
      <c r="L50" s="89"/>
    </row>
    <row r="51" spans="1:12" ht="51" customHeight="1" x14ac:dyDescent="0.5">
      <c r="A51" s="28" t="s">
        <v>139</v>
      </c>
      <c r="B51" s="10" t="s">
        <v>18</v>
      </c>
      <c r="C51" s="10" t="s">
        <v>37</v>
      </c>
      <c r="D51" s="95">
        <v>10800</v>
      </c>
      <c r="E51" s="156">
        <v>0</v>
      </c>
      <c r="F51" s="95">
        <v>10800</v>
      </c>
      <c r="G51" s="95">
        <v>0</v>
      </c>
      <c r="H51" s="95">
        <v>0</v>
      </c>
      <c r="I51" s="128">
        <f t="shared" ref="I51:I60" si="4">D51-J51-K51</f>
        <v>10800</v>
      </c>
      <c r="J51" s="95"/>
      <c r="K51" s="129"/>
      <c r="L51" s="30"/>
    </row>
    <row r="52" spans="1:12" ht="122.1" customHeight="1" x14ac:dyDescent="0.5">
      <c r="A52" s="28" t="s">
        <v>140</v>
      </c>
      <c r="B52" s="10" t="s">
        <v>18</v>
      </c>
      <c r="C52" s="10" t="s">
        <v>37</v>
      </c>
      <c r="D52" s="95">
        <v>22000</v>
      </c>
      <c r="E52" s="156"/>
      <c r="F52" s="95">
        <v>12000</v>
      </c>
      <c r="G52" s="95">
        <v>10000</v>
      </c>
      <c r="H52" s="95">
        <v>0</v>
      </c>
      <c r="I52" s="128">
        <f t="shared" si="4"/>
        <v>22000</v>
      </c>
      <c r="J52" s="95"/>
      <c r="K52" s="130"/>
      <c r="L52" s="59"/>
    </row>
    <row r="53" spans="1:12" ht="87" customHeight="1" x14ac:dyDescent="0.5">
      <c r="A53" s="10" t="s">
        <v>141</v>
      </c>
      <c r="B53" s="10" t="s">
        <v>135</v>
      </c>
      <c r="C53" s="10" t="s">
        <v>37</v>
      </c>
      <c r="D53" s="95">
        <v>7200</v>
      </c>
      <c r="E53" s="156">
        <v>0</v>
      </c>
      <c r="F53" s="95">
        <v>3600</v>
      </c>
      <c r="G53" s="95">
        <v>3600</v>
      </c>
      <c r="H53" s="95">
        <v>0</v>
      </c>
      <c r="I53" s="128">
        <f t="shared" si="4"/>
        <v>7200</v>
      </c>
      <c r="J53" s="95"/>
      <c r="K53" s="130"/>
      <c r="L53" s="45"/>
    </row>
    <row r="54" spans="1:12" ht="94.5" customHeight="1" x14ac:dyDescent="0.5">
      <c r="A54" s="28" t="s">
        <v>142</v>
      </c>
      <c r="B54" s="16" t="s">
        <v>38</v>
      </c>
      <c r="C54" s="10" t="s">
        <v>37</v>
      </c>
      <c r="D54" s="95">
        <v>6200</v>
      </c>
      <c r="E54" s="156">
        <v>0</v>
      </c>
      <c r="F54" s="95">
        <v>0</v>
      </c>
      <c r="G54" s="95">
        <v>0</v>
      </c>
      <c r="H54" s="95">
        <v>6200</v>
      </c>
      <c r="I54" s="128">
        <f t="shared" si="4"/>
        <v>6200</v>
      </c>
      <c r="J54" s="95"/>
      <c r="K54" s="130"/>
      <c r="L54" s="59"/>
    </row>
    <row r="55" spans="1:12" ht="69" customHeight="1" x14ac:dyDescent="0.5">
      <c r="A55" s="10" t="s">
        <v>143</v>
      </c>
      <c r="B55" s="16" t="s">
        <v>19</v>
      </c>
      <c r="C55" s="16" t="s">
        <v>37</v>
      </c>
      <c r="D55" s="131">
        <v>26600</v>
      </c>
      <c r="E55" s="156">
        <v>0</v>
      </c>
      <c r="F55" s="95">
        <v>13300</v>
      </c>
      <c r="G55" s="95">
        <v>13300</v>
      </c>
      <c r="H55" s="95">
        <v>0</v>
      </c>
      <c r="I55" s="128">
        <f t="shared" si="4"/>
        <v>26600</v>
      </c>
      <c r="J55" s="44"/>
      <c r="K55" s="130"/>
      <c r="L55" s="59"/>
    </row>
    <row r="56" spans="1:12" ht="93.75" customHeight="1" x14ac:dyDescent="0.5">
      <c r="A56" s="16" t="s">
        <v>144</v>
      </c>
      <c r="B56" s="16" t="s">
        <v>19</v>
      </c>
      <c r="C56" s="16" t="s">
        <v>37</v>
      </c>
      <c r="D56" s="131">
        <v>7200</v>
      </c>
      <c r="E56" s="156">
        <v>0</v>
      </c>
      <c r="F56" s="95">
        <v>7200</v>
      </c>
      <c r="G56" s="95">
        <v>0</v>
      </c>
      <c r="H56" s="95">
        <v>0</v>
      </c>
      <c r="I56" s="128">
        <f t="shared" si="4"/>
        <v>7200</v>
      </c>
      <c r="J56" s="44"/>
      <c r="K56" s="130"/>
      <c r="L56" s="59"/>
    </row>
    <row r="57" spans="1:12" ht="71.25" customHeight="1" x14ac:dyDescent="0.5">
      <c r="A57" s="16" t="s">
        <v>145</v>
      </c>
      <c r="B57" s="16" t="s">
        <v>50</v>
      </c>
      <c r="C57" s="16" t="s">
        <v>37</v>
      </c>
      <c r="D57" s="131">
        <v>16700</v>
      </c>
      <c r="E57" s="156">
        <v>0</v>
      </c>
      <c r="F57" s="94">
        <v>8350</v>
      </c>
      <c r="G57" s="94">
        <v>4175</v>
      </c>
      <c r="H57" s="94">
        <v>4175</v>
      </c>
      <c r="I57" s="128">
        <f t="shared" si="4"/>
        <v>16700</v>
      </c>
      <c r="J57" s="44"/>
      <c r="K57" s="130"/>
      <c r="L57" s="59"/>
    </row>
    <row r="58" spans="1:12" ht="72" customHeight="1" x14ac:dyDescent="0.5">
      <c r="A58" s="67" t="s">
        <v>160</v>
      </c>
      <c r="B58" s="16" t="s">
        <v>39</v>
      </c>
      <c r="C58" s="16" t="s">
        <v>37</v>
      </c>
      <c r="D58" s="68">
        <v>50000</v>
      </c>
      <c r="E58" s="154">
        <v>0</v>
      </c>
      <c r="F58" s="12">
        <v>50000</v>
      </c>
      <c r="G58" s="12">
        <v>0</v>
      </c>
      <c r="H58" s="12">
        <v>0</v>
      </c>
      <c r="I58" s="66">
        <f t="shared" si="4"/>
        <v>50000</v>
      </c>
      <c r="J58" s="66"/>
      <c r="K58" s="65"/>
      <c r="L58" s="59"/>
    </row>
    <row r="59" spans="1:12" s="70" customFormat="1" ht="90" customHeight="1" x14ac:dyDescent="0.5">
      <c r="A59" s="29" t="s">
        <v>149</v>
      </c>
      <c r="B59" s="16" t="s">
        <v>39</v>
      </c>
      <c r="C59" s="16" t="s">
        <v>40</v>
      </c>
      <c r="D59" s="118">
        <v>279000</v>
      </c>
      <c r="E59" s="155">
        <v>78000</v>
      </c>
      <c r="F59" s="119">
        <v>87000</v>
      </c>
      <c r="G59" s="119">
        <v>0</v>
      </c>
      <c r="H59" s="119">
        <v>114000</v>
      </c>
      <c r="I59" s="141">
        <f t="shared" si="4"/>
        <v>201000</v>
      </c>
      <c r="J59" s="44">
        <v>42400</v>
      </c>
      <c r="K59" s="44">
        <v>35600</v>
      </c>
      <c r="L59" s="69"/>
    </row>
    <row r="60" spans="1:12" s="70" customFormat="1" ht="75.95" customHeight="1" x14ac:dyDescent="0.5">
      <c r="A60" s="28" t="s">
        <v>150</v>
      </c>
      <c r="B60" s="10" t="s">
        <v>39</v>
      </c>
      <c r="C60" s="10" t="s">
        <v>40</v>
      </c>
      <c r="D60" s="79">
        <v>71000</v>
      </c>
      <c r="E60" s="155">
        <v>0</v>
      </c>
      <c r="F60" s="119">
        <v>0</v>
      </c>
      <c r="G60" s="119">
        <v>24000</v>
      </c>
      <c r="H60" s="119">
        <v>47000</v>
      </c>
      <c r="I60" s="134">
        <f t="shared" si="4"/>
        <v>71000</v>
      </c>
      <c r="J60" s="63"/>
      <c r="K60" s="71"/>
      <c r="L60" s="72"/>
    </row>
    <row r="61" spans="1:12" s="70" customFormat="1" ht="60.95" customHeight="1" x14ac:dyDescent="0.5">
      <c r="A61" s="28" t="s">
        <v>151</v>
      </c>
      <c r="B61" s="10" t="s">
        <v>39</v>
      </c>
      <c r="C61" s="10" t="s">
        <v>40</v>
      </c>
      <c r="D61" s="79">
        <v>350000</v>
      </c>
      <c r="E61" s="155">
        <v>350000</v>
      </c>
      <c r="F61" s="119">
        <v>0</v>
      </c>
      <c r="G61" s="119">
        <v>0</v>
      </c>
      <c r="H61" s="119">
        <v>0</v>
      </c>
      <c r="I61" s="134">
        <f>D61-J61</f>
        <v>9.0000000025611371E-2</v>
      </c>
      <c r="J61" s="44">
        <v>349999.91</v>
      </c>
      <c r="K61" s="63"/>
      <c r="L61" s="69"/>
    </row>
    <row r="62" spans="1:12" ht="45.95" customHeight="1" x14ac:dyDescent="0.5">
      <c r="A62" s="872" t="s">
        <v>41</v>
      </c>
      <c r="B62" s="872"/>
      <c r="C62" s="73"/>
      <c r="D62" s="74">
        <f t="shared" ref="D62:I63" si="5">D63</f>
        <v>44000</v>
      </c>
      <c r="E62" s="157">
        <f t="shared" si="5"/>
        <v>0</v>
      </c>
      <c r="F62" s="74">
        <f t="shared" si="5"/>
        <v>0</v>
      </c>
      <c r="G62" s="74">
        <f t="shared" si="5"/>
        <v>33000</v>
      </c>
      <c r="H62" s="74">
        <f t="shared" si="5"/>
        <v>11000</v>
      </c>
      <c r="I62" s="75">
        <f t="shared" si="5"/>
        <v>44000</v>
      </c>
      <c r="J62" s="75">
        <f t="shared" ref="J62:L63" si="6">J63</f>
        <v>0</v>
      </c>
      <c r="K62" s="75">
        <f t="shared" si="6"/>
        <v>0</v>
      </c>
      <c r="L62" s="75">
        <f t="shared" si="6"/>
        <v>0</v>
      </c>
    </row>
    <row r="63" spans="1:12" ht="45" customHeight="1" x14ac:dyDescent="0.5">
      <c r="A63" s="866" t="s">
        <v>152</v>
      </c>
      <c r="B63" s="866"/>
      <c r="C63" s="78"/>
      <c r="D63" s="79">
        <f t="shared" si="5"/>
        <v>44000</v>
      </c>
      <c r="E63" s="157">
        <f t="shared" si="5"/>
        <v>0</v>
      </c>
      <c r="F63" s="79">
        <f t="shared" si="5"/>
        <v>0</v>
      </c>
      <c r="G63" s="79">
        <f t="shared" si="5"/>
        <v>33000</v>
      </c>
      <c r="H63" s="79">
        <f t="shared" si="5"/>
        <v>11000</v>
      </c>
      <c r="I63" s="80">
        <f t="shared" si="5"/>
        <v>44000</v>
      </c>
      <c r="J63" s="80">
        <f t="shared" si="6"/>
        <v>0</v>
      </c>
      <c r="K63" s="80">
        <f t="shared" si="6"/>
        <v>0</v>
      </c>
      <c r="L63" s="80">
        <f t="shared" si="6"/>
        <v>0</v>
      </c>
    </row>
    <row r="64" spans="1:12" ht="110.1" customHeight="1" x14ac:dyDescent="0.5">
      <c r="A64" s="5" t="s">
        <v>117</v>
      </c>
      <c r="B64" s="10" t="s">
        <v>42</v>
      </c>
      <c r="C64" s="10" t="s">
        <v>43</v>
      </c>
      <c r="D64" s="79">
        <v>44000</v>
      </c>
      <c r="E64" s="153">
        <v>0</v>
      </c>
      <c r="F64" s="53">
        <v>0</v>
      </c>
      <c r="G64" s="53">
        <v>33000</v>
      </c>
      <c r="H64" s="53">
        <v>11000</v>
      </c>
      <c r="I64" s="80">
        <f>D64-J64-K64</f>
        <v>44000</v>
      </c>
      <c r="J64" s="66">
        <v>0</v>
      </c>
      <c r="K64" s="66"/>
      <c r="L64" s="65"/>
    </row>
    <row r="65" spans="1:12" ht="20.25" customHeight="1" x14ac:dyDescent="0.5">
      <c r="A65" s="873" t="s">
        <v>44</v>
      </c>
      <c r="B65" s="874"/>
      <c r="C65" s="18"/>
      <c r="D65" s="120">
        <f t="shared" ref="D65:I65" si="7">D62+D10+D7</f>
        <v>33291400</v>
      </c>
      <c r="E65" s="158">
        <f t="shared" si="7"/>
        <v>431670</v>
      </c>
      <c r="F65" s="120">
        <f t="shared" si="7"/>
        <v>562230</v>
      </c>
      <c r="G65" s="120">
        <f t="shared" si="7"/>
        <v>252000</v>
      </c>
      <c r="H65" s="120">
        <f t="shared" si="7"/>
        <v>194800</v>
      </c>
      <c r="I65" s="121">
        <f t="shared" si="7"/>
        <v>32859735.09</v>
      </c>
      <c r="J65" s="121">
        <f>J62+J10+J7</f>
        <v>396064.91</v>
      </c>
      <c r="K65" s="121">
        <f>K62+K10+K7</f>
        <v>35600</v>
      </c>
      <c r="L65" s="121">
        <f>L62+L10+L7</f>
        <v>0</v>
      </c>
    </row>
    <row r="66" spans="1:12" ht="20.25" customHeight="1" x14ac:dyDescent="0.5">
      <c r="A66" s="135"/>
      <c r="B66" s="135"/>
      <c r="C66" s="136"/>
      <c r="D66" s="137"/>
      <c r="E66" s="159"/>
      <c r="F66" s="137"/>
      <c r="G66" s="137"/>
      <c r="H66" s="137"/>
      <c r="I66" s="138"/>
      <c r="J66" s="138"/>
      <c r="K66" s="139"/>
      <c r="L66" s="139"/>
    </row>
    <row r="67" spans="1:12" ht="20.25" customHeight="1" x14ac:dyDescent="0.5">
      <c r="A67" s="135"/>
      <c r="B67" s="135"/>
      <c r="C67" s="136"/>
      <c r="D67" s="137"/>
      <c r="E67" s="159"/>
      <c r="F67" s="137"/>
      <c r="G67" s="137"/>
      <c r="H67" s="137"/>
      <c r="I67" s="138"/>
      <c r="J67" s="138"/>
      <c r="K67" s="139"/>
      <c r="L67" s="139"/>
    </row>
    <row r="68" spans="1:12" ht="20.25" customHeight="1" x14ac:dyDescent="0.5">
      <c r="A68" s="135"/>
      <c r="B68" s="135"/>
      <c r="C68" s="136"/>
      <c r="D68" s="137"/>
      <c r="E68" s="159"/>
      <c r="F68" s="137"/>
      <c r="G68" s="137"/>
      <c r="H68" s="137"/>
      <c r="I68" s="138"/>
      <c r="J68" s="138"/>
      <c r="K68" s="139"/>
      <c r="L68" s="139"/>
    </row>
    <row r="69" spans="1:12" ht="20.25" customHeight="1" x14ac:dyDescent="0.5">
      <c r="A69" s="135"/>
      <c r="B69" s="135"/>
      <c r="C69" s="136"/>
      <c r="D69" s="137"/>
      <c r="E69" s="159"/>
      <c r="F69" s="137"/>
      <c r="G69" s="137"/>
      <c r="H69" s="137"/>
      <c r="I69" s="138"/>
      <c r="J69" s="138"/>
      <c r="K69" s="139"/>
      <c r="L69" s="139"/>
    </row>
    <row r="70" spans="1:12" x14ac:dyDescent="0.5">
      <c r="A70" s="866" t="s">
        <v>45</v>
      </c>
      <c r="B70" s="866"/>
      <c r="C70" s="19"/>
      <c r="D70" s="122"/>
      <c r="E70" s="160"/>
      <c r="F70" s="123"/>
      <c r="G70" s="123"/>
      <c r="H70" s="123"/>
      <c r="I70" s="140"/>
      <c r="J70" s="19"/>
      <c r="K70" s="19"/>
      <c r="L70" s="19"/>
    </row>
    <row r="71" spans="1:12" x14ac:dyDescent="0.5">
      <c r="A71" s="866" t="s">
        <v>46</v>
      </c>
      <c r="B71" s="866"/>
      <c r="C71" s="19"/>
      <c r="D71" s="122"/>
      <c r="E71" s="160"/>
      <c r="F71" s="123"/>
      <c r="G71" s="123"/>
      <c r="H71" s="123"/>
      <c r="I71" s="124"/>
      <c r="J71" s="19"/>
      <c r="K71" s="19"/>
      <c r="L71" s="19"/>
    </row>
    <row r="72" spans="1:12" ht="25.5" customHeight="1" x14ac:dyDescent="0.5">
      <c r="A72" s="867" t="s">
        <v>47</v>
      </c>
      <c r="B72" s="867"/>
      <c r="C72" s="17"/>
      <c r="D72" s="125">
        <f>D74</f>
        <v>100000</v>
      </c>
      <c r="E72" s="161">
        <f>E74</f>
        <v>55000</v>
      </c>
      <c r="F72" s="125">
        <f>F74</f>
        <v>35000</v>
      </c>
      <c r="G72" s="125">
        <f>G74</f>
        <v>10000</v>
      </c>
      <c r="H72" s="125">
        <f>H74</f>
        <v>0</v>
      </c>
      <c r="I72" s="126">
        <f>I73</f>
        <v>45919</v>
      </c>
      <c r="J72" s="126">
        <f>J73</f>
        <v>54081</v>
      </c>
      <c r="K72" s="126">
        <f>K73</f>
        <v>0</v>
      </c>
      <c r="L72" s="76"/>
    </row>
    <row r="73" spans="1:12" ht="42.75" customHeight="1" x14ac:dyDescent="0.5">
      <c r="A73" s="838" t="s">
        <v>153</v>
      </c>
      <c r="B73" s="839"/>
      <c r="C73" s="840"/>
      <c r="D73" s="83">
        <f t="shared" ref="D73:J73" si="8">D74</f>
        <v>100000</v>
      </c>
      <c r="E73" s="161">
        <f t="shared" si="8"/>
        <v>55000</v>
      </c>
      <c r="F73" s="83">
        <f t="shared" si="8"/>
        <v>35000</v>
      </c>
      <c r="G73" s="83">
        <f t="shared" si="8"/>
        <v>10000</v>
      </c>
      <c r="H73" s="83">
        <f t="shared" si="8"/>
        <v>0</v>
      </c>
      <c r="I73" s="83">
        <f t="shared" si="8"/>
        <v>45919</v>
      </c>
      <c r="J73" s="83">
        <f t="shared" si="8"/>
        <v>54081</v>
      </c>
      <c r="K73" s="80">
        <v>0</v>
      </c>
      <c r="L73" s="65"/>
    </row>
    <row r="74" spans="1:12" ht="42" customHeight="1" x14ac:dyDescent="0.5">
      <c r="A74" s="5" t="s">
        <v>118</v>
      </c>
      <c r="B74" s="10" t="s">
        <v>16</v>
      </c>
      <c r="C74" s="10" t="s">
        <v>43</v>
      </c>
      <c r="D74" s="84">
        <v>100000</v>
      </c>
      <c r="E74" s="162">
        <v>55000</v>
      </c>
      <c r="F74" s="85">
        <v>35000</v>
      </c>
      <c r="G74" s="85">
        <v>10000</v>
      </c>
      <c r="H74" s="85">
        <v>0</v>
      </c>
      <c r="I74" s="66">
        <f>D74-J74</f>
        <v>45919</v>
      </c>
      <c r="J74" s="66">
        <v>54081</v>
      </c>
      <c r="K74" s="66">
        <v>0</v>
      </c>
      <c r="L74" s="56"/>
    </row>
    <row r="75" spans="1:12" ht="29.1" customHeight="1" x14ac:dyDescent="0.5">
      <c r="A75" s="868" t="s">
        <v>48</v>
      </c>
      <c r="B75" s="869"/>
      <c r="C75" s="77"/>
      <c r="D75" s="125">
        <f>D76</f>
        <v>3940600</v>
      </c>
      <c r="E75" s="161">
        <f>E76</f>
        <v>899100</v>
      </c>
      <c r="F75" s="125">
        <f>F76</f>
        <v>1283850</v>
      </c>
      <c r="G75" s="125">
        <f>G76</f>
        <v>964700</v>
      </c>
      <c r="H75" s="81"/>
      <c r="I75" s="145">
        <f>I79+I85+I99+I100+I101+I102</f>
        <v>3756866.46</v>
      </c>
      <c r="J75" s="82">
        <f>J79+J85+J99+J100+J101+J102</f>
        <v>136215.84</v>
      </c>
      <c r="K75" s="82">
        <f>K79+K85+K99+K100+K101+K102</f>
        <v>103817.7</v>
      </c>
      <c r="L75" s="77"/>
    </row>
    <row r="76" spans="1:12" ht="23.25" customHeight="1" x14ac:dyDescent="0.5">
      <c r="A76" s="838" t="s">
        <v>49</v>
      </c>
      <c r="B76" s="839"/>
      <c r="C76" s="840"/>
      <c r="D76" s="83">
        <f>D79+D85+D99+D100+D101+D102</f>
        <v>3940600</v>
      </c>
      <c r="E76" s="161">
        <f>E79+E85+E99+E100+E101+E102</f>
        <v>899100</v>
      </c>
      <c r="F76" s="83">
        <f>F79+F85+F99+F100+F101+F102</f>
        <v>1283850</v>
      </c>
      <c r="G76" s="83">
        <f>G79+G85+G99+G100+G101+G102</f>
        <v>964700</v>
      </c>
      <c r="H76" s="86"/>
      <c r="I76" s="87"/>
      <c r="J76" s="88"/>
      <c r="K76" s="88"/>
      <c r="L76" s="65"/>
    </row>
    <row r="77" spans="1:12" ht="27" customHeight="1" x14ac:dyDescent="0.5">
      <c r="A77" s="841" t="s">
        <v>137</v>
      </c>
      <c r="B77" s="842"/>
      <c r="C77" s="842"/>
      <c r="D77" s="843"/>
      <c r="E77" s="163"/>
      <c r="F77" s="66"/>
      <c r="G77" s="66"/>
      <c r="H77" s="66"/>
      <c r="I77" s="65"/>
      <c r="J77" s="65"/>
      <c r="K77" s="65"/>
      <c r="L77" s="65"/>
    </row>
    <row r="78" spans="1:12" ht="24.75" customHeight="1" x14ac:dyDescent="0.5">
      <c r="A78" s="24" t="s">
        <v>55</v>
      </c>
      <c r="B78" s="65"/>
      <c r="C78" s="65"/>
      <c r="D78" s="83"/>
      <c r="E78" s="163"/>
      <c r="F78" s="66"/>
      <c r="G78" s="66"/>
      <c r="H78" s="66"/>
      <c r="I78" s="65"/>
      <c r="J78" s="65"/>
      <c r="K78" s="65"/>
      <c r="L78" s="65"/>
    </row>
    <row r="79" spans="1:12" ht="75.75" customHeight="1" x14ac:dyDescent="0.5">
      <c r="A79" s="5" t="s">
        <v>154</v>
      </c>
      <c r="B79" s="25" t="s">
        <v>35</v>
      </c>
      <c r="C79" s="25" t="s">
        <v>43</v>
      </c>
      <c r="D79" s="89">
        <v>272000</v>
      </c>
      <c r="E79" s="155">
        <v>36850</v>
      </c>
      <c r="F79" s="90">
        <v>134400</v>
      </c>
      <c r="G79" s="90">
        <v>76250</v>
      </c>
      <c r="H79" s="90">
        <v>24500</v>
      </c>
      <c r="I79" s="98">
        <f>I80+I81+I82</f>
        <v>291450</v>
      </c>
      <c r="J79" s="64">
        <f>J80+J81+J82</f>
        <v>8700</v>
      </c>
      <c r="K79" s="64">
        <f>K80+K81+K82</f>
        <v>28150</v>
      </c>
      <c r="L79" s="59"/>
    </row>
    <row r="80" spans="1:12" ht="56.25" customHeight="1" x14ac:dyDescent="0.5">
      <c r="A80" s="5" t="s">
        <v>131</v>
      </c>
      <c r="B80" s="25" t="s">
        <v>35</v>
      </c>
      <c r="C80" s="25" t="s">
        <v>43</v>
      </c>
      <c r="D80" s="89">
        <v>10000</v>
      </c>
      <c r="E80" s="155">
        <v>0</v>
      </c>
      <c r="F80" s="90">
        <v>10000</v>
      </c>
      <c r="G80" s="90">
        <v>0</v>
      </c>
      <c r="H80" s="90">
        <v>0</v>
      </c>
      <c r="I80" s="64">
        <f>D80-J80-K80</f>
        <v>10000</v>
      </c>
      <c r="J80" s="64"/>
      <c r="K80" s="64"/>
      <c r="L80" s="59"/>
    </row>
    <row r="81" spans="1:12" ht="49.5" customHeight="1" x14ac:dyDescent="0.5">
      <c r="A81" s="5" t="s">
        <v>132</v>
      </c>
      <c r="B81" s="25" t="s">
        <v>33</v>
      </c>
      <c r="C81" s="25" t="s">
        <v>43</v>
      </c>
      <c r="D81" s="89">
        <v>155450</v>
      </c>
      <c r="E81" s="155">
        <v>29650</v>
      </c>
      <c r="F81" s="90">
        <v>98600</v>
      </c>
      <c r="G81" s="90">
        <v>7700</v>
      </c>
      <c r="H81" s="90">
        <v>19500</v>
      </c>
      <c r="I81" s="98">
        <f>D81-J81+K81</f>
        <v>167700</v>
      </c>
      <c r="J81" s="64">
        <v>8700</v>
      </c>
      <c r="K81" s="64">
        <v>20950</v>
      </c>
      <c r="L81" s="59"/>
    </row>
    <row r="82" spans="1:12" ht="72" customHeight="1" x14ac:dyDescent="0.5">
      <c r="A82" s="5" t="s">
        <v>133</v>
      </c>
      <c r="B82" s="25" t="s">
        <v>134</v>
      </c>
      <c r="C82" s="25" t="s">
        <v>43</v>
      </c>
      <c r="D82" s="89">
        <v>106550</v>
      </c>
      <c r="E82" s="155">
        <v>7200</v>
      </c>
      <c r="F82" s="90">
        <v>25800</v>
      </c>
      <c r="G82" s="90">
        <v>68550</v>
      </c>
      <c r="H82" s="90">
        <v>5000</v>
      </c>
      <c r="I82" s="98">
        <f>D82-J82+K82</f>
        <v>113750</v>
      </c>
      <c r="J82" s="64"/>
      <c r="K82" s="64">
        <v>7200</v>
      </c>
      <c r="L82" s="59"/>
    </row>
    <row r="83" spans="1:12" ht="22.5" customHeight="1" x14ac:dyDescent="0.5">
      <c r="A83" s="841" t="s">
        <v>137</v>
      </c>
      <c r="B83" s="842"/>
      <c r="C83" s="842"/>
      <c r="D83" s="843"/>
      <c r="E83" s="150"/>
      <c r="F83" s="97"/>
      <c r="G83" s="97"/>
      <c r="H83" s="97"/>
      <c r="I83" s="98"/>
      <c r="J83" s="98"/>
      <c r="K83" s="98"/>
      <c r="L83" s="59"/>
    </row>
    <row r="84" spans="1:12" ht="24.75" customHeight="1" x14ac:dyDescent="0.5">
      <c r="A84" s="841" t="s">
        <v>138</v>
      </c>
      <c r="B84" s="842"/>
      <c r="C84" s="842"/>
      <c r="D84" s="843"/>
      <c r="E84" s="150"/>
      <c r="F84" s="97"/>
      <c r="G84" s="97"/>
      <c r="H84" s="97"/>
      <c r="I84" s="98"/>
      <c r="J84" s="98"/>
      <c r="K84" s="98"/>
      <c r="L84" s="59"/>
    </row>
    <row r="85" spans="1:12" ht="72.75" customHeight="1" x14ac:dyDescent="0.5">
      <c r="A85" s="5" t="s">
        <v>119</v>
      </c>
      <c r="B85" s="10" t="s">
        <v>50</v>
      </c>
      <c r="C85" s="10" t="s">
        <v>43</v>
      </c>
      <c r="D85" s="89">
        <v>1076000</v>
      </c>
      <c r="E85" s="155">
        <v>277000</v>
      </c>
      <c r="F85" s="90">
        <v>377300</v>
      </c>
      <c r="G85" s="90">
        <v>245000</v>
      </c>
      <c r="H85" s="90">
        <v>176700</v>
      </c>
      <c r="I85" s="142">
        <f>SUM(I86:I98)</f>
        <v>916814.3</v>
      </c>
      <c r="J85" s="142">
        <f>SUM(J86:J98)</f>
        <v>84788</v>
      </c>
      <c r="K85" s="142">
        <f>SUM(K86:K98)</f>
        <v>74397.7</v>
      </c>
      <c r="L85" s="59"/>
    </row>
    <row r="86" spans="1:12" ht="117" customHeight="1" x14ac:dyDescent="0.5">
      <c r="A86" s="20" t="s">
        <v>120</v>
      </c>
      <c r="B86" s="21" t="s">
        <v>18</v>
      </c>
      <c r="C86" s="21" t="s">
        <v>43</v>
      </c>
      <c r="D86" s="84">
        <v>99272</v>
      </c>
      <c r="E86" s="154">
        <v>10000</v>
      </c>
      <c r="F86" s="12">
        <v>49272</v>
      </c>
      <c r="G86" s="12">
        <v>40000</v>
      </c>
      <c r="H86" s="12">
        <v>0</v>
      </c>
      <c r="I86" s="66">
        <f t="shared" ref="I86:I93" si="9">D86-J86-K86</f>
        <v>89287</v>
      </c>
      <c r="J86" s="66">
        <v>9985</v>
      </c>
      <c r="K86" s="65"/>
      <c r="L86" s="59"/>
    </row>
    <row r="87" spans="1:12" ht="45.95" customHeight="1" x14ac:dyDescent="0.5">
      <c r="A87" s="20" t="s">
        <v>51</v>
      </c>
      <c r="B87" s="21" t="s">
        <v>19</v>
      </c>
      <c r="C87" s="21" t="s">
        <v>43</v>
      </c>
      <c r="D87" s="84">
        <v>44410</v>
      </c>
      <c r="E87" s="154">
        <v>10000</v>
      </c>
      <c r="F87" s="12">
        <v>20000</v>
      </c>
      <c r="G87" s="12">
        <v>14410</v>
      </c>
      <c r="H87" s="12">
        <v>0</v>
      </c>
      <c r="I87" s="66">
        <f t="shared" si="9"/>
        <v>34411</v>
      </c>
      <c r="J87" s="66">
        <v>9999</v>
      </c>
      <c r="K87" s="65"/>
      <c r="L87" s="59"/>
    </row>
    <row r="88" spans="1:12" ht="45.95" customHeight="1" x14ac:dyDescent="0.5">
      <c r="A88" s="20" t="s">
        <v>121</v>
      </c>
      <c r="B88" s="21" t="s">
        <v>19</v>
      </c>
      <c r="C88" s="21" t="s">
        <v>43</v>
      </c>
      <c r="D88" s="84">
        <v>14400</v>
      </c>
      <c r="E88" s="154">
        <v>0</v>
      </c>
      <c r="F88" s="12">
        <v>0</v>
      </c>
      <c r="G88" s="12">
        <v>0</v>
      </c>
      <c r="H88" s="12">
        <v>14400</v>
      </c>
      <c r="I88" s="66">
        <f t="shared" si="9"/>
        <v>14400</v>
      </c>
      <c r="J88" s="66">
        <v>0</v>
      </c>
      <c r="K88" s="66">
        <v>0</v>
      </c>
      <c r="L88" s="59"/>
    </row>
    <row r="89" spans="1:12" ht="108.75" x14ac:dyDescent="0.5">
      <c r="A89" s="20" t="s">
        <v>52</v>
      </c>
      <c r="B89" s="21" t="s">
        <v>115</v>
      </c>
      <c r="C89" s="21" t="s">
        <v>43</v>
      </c>
      <c r="D89" s="84">
        <v>153377</v>
      </c>
      <c r="E89" s="168">
        <v>40000</v>
      </c>
      <c r="F89" s="169">
        <v>40000</v>
      </c>
      <c r="G89" s="169">
        <v>40000</v>
      </c>
      <c r="H89" s="169">
        <v>33377</v>
      </c>
      <c r="I89" s="101">
        <f>D89-J89-K89</f>
        <v>113573</v>
      </c>
      <c r="J89" s="66">
        <v>39804</v>
      </c>
      <c r="K89" s="65"/>
      <c r="L89" s="59"/>
    </row>
    <row r="90" spans="1:12" ht="43.5" x14ac:dyDescent="0.5">
      <c r="A90" s="20" t="s">
        <v>53</v>
      </c>
      <c r="B90" s="21" t="s">
        <v>130</v>
      </c>
      <c r="C90" s="21" t="s">
        <v>43</v>
      </c>
      <c r="D90" s="84">
        <v>32688</v>
      </c>
      <c r="E90" s="154">
        <v>10000</v>
      </c>
      <c r="F90" s="12">
        <v>10000</v>
      </c>
      <c r="G90" s="12">
        <v>12688</v>
      </c>
      <c r="H90" s="12">
        <v>0</v>
      </c>
      <c r="I90" s="66">
        <f t="shared" si="9"/>
        <v>22688</v>
      </c>
      <c r="J90" s="66">
        <v>10000</v>
      </c>
      <c r="K90" s="65"/>
      <c r="L90" s="59"/>
    </row>
    <row r="91" spans="1:12" ht="63.95" customHeight="1" x14ac:dyDescent="0.5">
      <c r="A91" s="20" t="s">
        <v>54</v>
      </c>
      <c r="B91" s="21" t="s">
        <v>20</v>
      </c>
      <c r="C91" s="21" t="s">
        <v>43</v>
      </c>
      <c r="D91" s="84">
        <v>64927</v>
      </c>
      <c r="E91" s="154">
        <v>0</v>
      </c>
      <c r="F91" s="12">
        <v>19800</v>
      </c>
      <c r="G91" s="12">
        <v>20527</v>
      </c>
      <c r="H91" s="12">
        <v>24600</v>
      </c>
      <c r="I91" s="66">
        <f t="shared" si="9"/>
        <v>64927</v>
      </c>
      <c r="J91" s="66"/>
      <c r="K91" s="65"/>
      <c r="L91" s="59"/>
    </row>
    <row r="92" spans="1:12" ht="65.099999999999994" customHeight="1" x14ac:dyDescent="0.5">
      <c r="A92" s="20" t="s">
        <v>123</v>
      </c>
      <c r="B92" s="21" t="s">
        <v>24</v>
      </c>
      <c r="C92" s="21" t="s">
        <v>43</v>
      </c>
      <c r="D92" s="84">
        <v>24764</v>
      </c>
      <c r="E92" s="154">
        <v>0</v>
      </c>
      <c r="F92" s="12">
        <v>7264</v>
      </c>
      <c r="G92" s="12">
        <v>16500</v>
      </c>
      <c r="H92" s="12">
        <v>1000</v>
      </c>
      <c r="I92" s="66">
        <f t="shared" si="9"/>
        <v>24764</v>
      </c>
      <c r="J92" s="66"/>
      <c r="K92" s="65"/>
      <c r="L92" s="59"/>
    </row>
    <row r="93" spans="1:12" ht="86.1" customHeight="1" x14ac:dyDescent="0.5">
      <c r="A93" s="20" t="s">
        <v>124</v>
      </c>
      <c r="B93" s="21" t="s">
        <v>125</v>
      </c>
      <c r="C93" s="21" t="s">
        <v>43</v>
      </c>
      <c r="D93" s="84">
        <v>44574</v>
      </c>
      <c r="E93" s="154">
        <v>14574</v>
      </c>
      <c r="F93" s="12">
        <v>15000</v>
      </c>
      <c r="G93" s="12">
        <v>15000</v>
      </c>
      <c r="H93" s="12">
        <v>0</v>
      </c>
      <c r="I93" s="66">
        <f t="shared" si="9"/>
        <v>30000</v>
      </c>
      <c r="J93" s="66">
        <v>0</v>
      </c>
      <c r="K93" s="66">
        <v>14574</v>
      </c>
      <c r="L93" s="59"/>
    </row>
    <row r="94" spans="1:12" ht="74.099999999999994" customHeight="1" x14ac:dyDescent="0.5">
      <c r="A94" s="22" t="s">
        <v>122</v>
      </c>
      <c r="B94" s="23" t="s">
        <v>64</v>
      </c>
      <c r="C94" s="23" t="s">
        <v>43</v>
      </c>
      <c r="D94" s="91">
        <v>55470</v>
      </c>
      <c r="E94" s="154">
        <v>15470</v>
      </c>
      <c r="F94" s="12">
        <v>20000</v>
      </c>
      <c r="G94" s="12">
        <v>0</v>
      </c>
      <c r="H94" s="12">
        <v>0</v>
      </c>
      <c r="I94" s="92">
        <f>D94-J94</f>
        <v>40470</v>
      </c>
      <c r="J94" s="132">
        <v>15000</v>
      </c>
      <c r="K94" s="132"/>
      <c r="L94" s="59"/>
    </row>
    <row r="95" spans="1:12" ht="66.95" customHeight="1" x14ac:dyDescent="0.5">
      <c r="A95" s="20" t="s">
        <v>126</v>
      </c>
      <c r="B95" s="25" t="s">
        <v>26</v>
      </c>
      <c r="C95" s="23" t="s">
        <v>43</v>
      </c>
      <c r="D95" s="84">
        <v>22782</v>
      </c>
      <c r="E95" s="154">
        <v>0</v>
      </c>
      <c r="F95" s="12">
        <v>14000</v>
      </c>
      <c r="G95" s="12">
        <v>8782</v>
      </c>
      <c r="H95" s="12"/>
      <c r="I95" s="92">
        <f t="shared" ref="I95:I102" si="10">D95-J95-K95</f>
        <v>22782</v>
      </c>
      <c r="J95" s="93"/>
      <c r="K95" s="65"/>
      <c r="L95" s="59"/>
    </row>
    <row r="96" spans="1:12" ht="65.099999999999994" customHeight="1" x14ac:dyDescent="0.5">
      <c r="A96" s="20" t="s">
        <v>127</v>
      </c>
      <c r="B96" s="21" t="s">
        <v>30</v>
      </c>
      <c r="C96" s="23" t="s">
        <v>43</v>
      </c>
      <c r="D96" s="84">
        <v>74336</v>
      </c>
      <c r="E96" s="154">
        <v>20000</v>
      </c>
      <c r="F96" s="12">
        <v>25000</v>
      </c>
      <c r="G96" s="12">
        <v>25000</v>
      </c>
      <c r="H96" s="12">
        <v>4336</v>
      </c>
      <c r="I96" s="92">
        <f t="shared" si="10"/>
        <v>74336</v>
      </c>
      <c r="J96" s="93"/>
      <c r="K96" s="65"/>
      <c r="L96" s="133" t="s">
        <v>60</v>
      </c>
    </row>
    <row r="97" spans="1:12" ht="87.95" customHeight="1" x14ac:dyDescent="0.5">
      <c r="A97" s="20" t="s">
        <v>128</v>
      </c>
      <c r="B97" s="21" t="s">
        <v>16</v>
      </c>
      <c r="C97" s="23" t="s">
        <v>43</v>
      </c>
      <c r="D97" s="84">
        <v>45000</v>
      </c>
      <c r="E97" s="156">
        <v>18000</v>
      </c>
      <c r="F97" s="95">
        <v>18000</v>
      </c>
      <c r="G97" s="94">
        <v>9000</v>
      </c>
      <c r="H97" s="95">
        <v>0</v>
      </c>
      <c r="I97" s="92">
        <f t="shared" si="10"/>
        <v>45000</v>
      </c>
      <c r="J97" s="93"/>
      <c r="K97" s="65"/>
      <c r="L97" s="133" t="s">
        <v>60</v>
      </c>
    </row>
    <row r="98" spans="1:12" ht="87.95" customHeight="1" x14ac:dyDescent="0.5">
      <c r="A98" s="20" t="s">
        <v>129</v>
      </c>
      <c r="B98" s="96" t="s">
        <v>50</v>
      </c>
      <c r="C98" s="23" t="s">
        <v>43</v>
      </c>
      <c r="D98" s="84">
        <v>400000</v>
      </c>
      <c r="E98" s="156">
        <v>138950</v>
      </c>
      <c r="F98" s="95">
        <v>138950</v>
      </c>
      <c r="G98" s="94">
        <v>43150</v>
      </c>
      <c r="H98" s="95">
        <v>78950</v>
      </c>
      <c r="I98" s="143">
        <f t="shared" si="10"/>
        <v>340176.3</v>
      </c>
      <c r="J98" s="93"/>
      <c r="K98" s="66">
        <v>59823.7</v>
      </c>
      <c r="L98" s="59"/>
    </row>
    <row r="99" spans="1:12" ht="100.5" customHeight="1" x14ac:dyDescent="0.5">
      <c r="A99" s="20" t="s">
        <v>155</v>
      </c>
      <c r="B99" s="26" t="s">
        <v>50</v>
      </c>
      <c r="C99" s="26" t="s">
        <v>14</v>
      </c>
      <c r="D99" s="99">
        <v>240700</v>
      </c>
      <c r="E99" s="164">
        <v>30000</v>
      </c>
      <c r="F99" s="100">
        <v>90400</v>
      </c>
      <c r="G99" s="100">
        <v>60200</v>
      </c>
      <c r="H99" s="100">
        <v>60100</v>
      </c>
      <c r="I99" s="98">
        <f t="shared" si="10"/>
        <v>217081</v>
      </c>
      <c r="J99" s="98">
        <v>23619</v>
      </c>
      <c r="K99" s="101"/>
      <c r="L99" s="66"/>
    </row>
    <row r="100" spans="1:12" ht="120" customHeight="1" x14ac:dyDescent="0.5">
      <c r="A100" s="5" t="s">
        <v>156</v>
      </c>
      <c r="B100" s="21" t="s">
        <v>16</v>
      </c>
      <c r="C100" s="26" t="s">
        <v>14</v>
      </c>
      <c r="D100" s="99">
        <v>225000</v>
      </c>
      <c r="E100" s="150">
        <v>23500</v>
      </c>
      <c r="F100" s="97">
        <v>150000</v>
      </c>
      <c r="G100" s="97">
        <v>51500</v>
      </c>
      <c r="H100" s="97">
        <v>0</v>
      </c>
      <c r="I100" s="98">
        <f t="shared" si="10"/>
        <v>204621.16</v>
      </c>
      <c r="J100" s="101">
        <v>19108.84</v>
      </c>
      <c r="K100" s="101">
        <v>1270</v>
      </c>
      <c r="L100" s="102"/>
    </row>
    <row r="101" spans="1:12" ht="67.5" customHeight="1" x14ac:dyDescent="0.5">
      <c r="A101" s="5" t="s">
        <v>157</v>
      </c>
      <c r="B101" s="21" t="s">
        <v>50</v>
      </c>
      <c r="C101" s="26" t="s">
        <v>14</v>
      </c>
      <c r="D101" s="86">
        <v>1052300</v>
      </c>
      <c r="E101" s="165">
        <v>263100</v>
      </c>
      <c r="F101" s="103">
        <v>263100</v>
      </c>
      <c r="G101" s="103">
        <v>263100</v>
      </c>
      <c r="H101" s="103">
        <v>263000</v>
      </c>
      <c r="I101" s="144">
        <f t="shared" si="10"/>
        <v>1052300</v>
      </c>
      <c r="J101" s="98">
        <v>0</v>
      </c>
      <c r="K101" s="101">
        <v>0</v>
      </c>
      <c r="L101" s="56"/>
    </row>
    <row r="102" spans="1:12" ht="47.25" customHeight="1" x14ac:dyDescent="0.5">
      <c r="A102" s="5" t="s">
        <v>158</v>
      </c>
      <c r="B102" s="21" t="s">
        <v>50</v>
      </c>
      <c r="C102" s="21" t="s">
        <v>37</v>
      </c>
      <c r="D102" s="99">
        <v>1074600</v>
      </c>
      <c r="E102" s="164">
        <v>268650</v>
      </c>
      <c r="F102" s="100">
        <v>268650</v>
      </c>
      <c r="G102" s="100">
        <v>268650</v>
      </c>
      <c r="H102" s="100">
        <v>268650</v>
      </c>
      <c r="I102" s="144">
        <f t="shared" si="10"/>
        <v>1074600</v>
      </c>
      <c r="J102" s="64">
        <v>0</v>
      </c>
      <c r="K102" s="64">
        <v>0</v>
      </c>
      <c r="L102" s="45"/>
    </row>
    <row r="103" spans="1:12" x14ac:dyDescent="0.5">
      <c r="A103" s="870" t="s">
        <v>56</v>
      </c>
      <c r="B103" s="870"/>
      <c r="C103" s="104"/>
      <c r="D103" s="105">
        <f t="shared" ref="D103:L103" si="11">D75+D72</f>
        <v>4040600</v>
      </c>
      <c r="E103" s="166">
        <f t="shared" si="11"/>
        <v>954100</v>
      </c>
      <c r="F103" s="105">
        <f t="shared" si="11"/>
        <v>1318850</v>
      </c>
      <c r="G103" s="105">
        <f t="shared" si="11"/>
        <v>974700</v>
      </c>
      <c r="H103" s="105">
        <f t="shared" si="11"/>
        <v>0</v>
      </c>
      <c r="I103" s="146">
        <f t="shared" si="11"/>
        <v>3802785.46</v>
      </c>
      <c r="J103" s="146">
        <f t="shared" si="11"/>
        <v>190296.84</v>
      </c>
      <c r="K103" s="146">
        <f t="shared" si="11"/>
        <v>103817.7</v>
      </c>
      <c r="L103" s="146">
        <f t="shared" si="11"/>
        <v>0</v>
      </c>
    </row>
    <row r="104" spans="1:12" x14ac:dyDescent="0.5">
      <c r="A104" s="858" t="s">
        <v>57</v>
      </c>
      <c r="B104" s="858"/>
      <c r="C104" s="106"/>
      <c r="D104" s="107">
        <f t="shared" ref="D104:K104" si="12">D103+D65</f>
        <v>37332000</v>
      </c>
      <c r="E104" s="166">
        <f t="shared" si="12"/>
        <v>1385770</v>
      </c>
      <c r="F104" s="107">
        <f t="shared" si="12"/>
        <v>1881080</v>
      </c>
      <c r="G104" s="107">
        <f t="shared" si="12"/>
        <v>1226700</v>
      </c>
      <c r="H104" s="107">
        <f t="shared" si="12"/>
        <v>194800</v>
      </c>
      <c r="I104" s="147">
        <f t="shared" si="12"/>
        <v>36662520.549999997</v>
      </c>
      <c r="J104" s="107">
        <f t="shared" si="12"/>
        <v>586361.75</v>
      </c>
      <c r="K104" s="107">
        <f t="shared" si="12"/>
        <v>139417.70000000001</v>
      </c>
      <c r="L104" s="108"/>
    </row>
    <row r="105" spans="1:12" ht="18.75" customHeight="1" x14ac:dyDescent="0.5">
      <c r="A105" s="109"/>
      <c r="B105" s="109" t="s">
        <v>58</v>
      </c>
      <c r="C105" s="109"/>
      <c r="D105" s="110"/>
      <c r="E105" s="163"/>
      <c r="F105" s="111"/>
      <c r="G105" s="111"/>
      <c r="H105" s="111"/>
      <c r="I105" s="112"/>
      <c r="J105" s="112">
        <f>(J104+K104)*100/D104</f>
        <v>1.9441215311261117</v>
      </c>
      <c r="K105" s="112"/>
      <c r="L105" s="113"/>
    </row>
    <row r="106" spans="1:12" ht="27" customHeight="1" x14ac:dyDescent="0.5">
      <c r="A106" s="859"/>
      <c r="B106" s="859"/>
      <c r="C106" s="859"/>
      <c r="D106" s="859"/>
      <c r="E106" s="859"/>
      <c r="F106" s="859"/>
      <c r="G106" s="859"/>
      <c r="H106" s="859"/>
      <c r="I106" s="859"/>
      <c r="J106" s="859"/>
      <c r="K106" s="859"/>
      <c r="L106" s="859"/>
    </row>
    <row r="107" spans="1:12" ht="12" customHeight="1" x14ac:dyDescent="0.5">
      <c r="A107" s="114"/>
    </row>
  </sheetData>
  <mergeCells count="29">
    <mergeCell ref="A104:B104"/>
    <mergeCell ref="A106:L106"/>
    <mergeCell ref="A3:A4"/>
    <mergeCell ref="B3:B4"/>
    <mergeCell ref="I3:I4"/>
    <mergeCell ref="A71:B71"/>
    <mergeCell ref="A72:B72"/>
    <mergeCell ref="A75:B75"/>
    <mergeCell ref="A103:B103"/>
    <mergeCell ref="A11:B11"/>
    <mergeCell ref="A62:B62"/>
    <mergeCell ref="A63:B63"/>
    <mergeCell ref="A65:B65"/>
    <mergeCell ref="A70:B70"/>
    <mergeCell ref="A5:B5"/>
    <mergeCell ref="A6:B6"/>
    <mergeCell ref="A10:B10"/>
    <mergeCell ref="A1:L1"/>
    <mergeCell ref="A2:L2"/>
    <mergeCell ref="C3:D3"/>
    <mergeCell ref="E3:H3"/>
    <mergeCell ref="J3:L3"/>
    <mergeCell ref="A7:C7"/>
    <mergeCell ref="A8:C8"/>
    <mergeCell ref="A73:C73"/>
    <mergeCell ref="A76:C76"/>
    <mergeCell ref="A83:D83"/>
    <mergeCell ref="A77:D77"/>
    <mergeCell ref="A84:D84"/>
  </mergeCells>
  <pageMargins left="0.31496062992125984" right="0.31496062992125984" top="0.55118110236220474" bottom="0.59055118110236227" header="0.31496062992125984" footer="0.31496062992125984"/>
  <pageSetup paperSize="9" orientation="landscape" r:id="rId1"/>
  <headerFooter>
    <oddHeader>&amp;Cหน้า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05AD1-8C57-4D57-94A0-069EF349CA4C}">
  <dimension ref="A1:L157"/>
  <sheetViews>
    <sheetView topLeftCell="A19" zoomScaleNormal="100" zoomScaleSheetLayoutView="100" workbookViewId="0">
      <selection activeCell="A20" sqref="A20"/>
    </sheetView>
  </sheetViews>
  <sheetFormatPr defaultColWidth="9" defaultRowHeight="21.75" x14ac:dyDescent="0.5"/>
  <cols>
    <col min="1" max="1" width="23.125" style="116" customWidth="1"/>
    <col min="2" max="2" width="11" style="116" customWidth="1"/>
    <col min="3" max="3" width="6" style="116" customWidth="1"/>
    <col min="4" max="4" width="11.625" style="115" customWidth="1"/>
    <col min="5" max="5" width="10" style="175" customWidth="1"/>
    <col min="6" max="6" width="10.875" style="295" customWidth="1"/>
    <col min="7" max="7" width="11.375" style="116" customWidth="1"/>
    <col min="8" max="8" width="10.375" style="116" customWidth="1"/>
    <col min="9" max="9" width="10" style="116" customWidth="1"/>
    <col min="10" max="10" width="9.375" style="116" customWidth="1"/>
    <col min="11" max="11" width="10.125" style="116" customWidth="1"/>
    <col min="12" max="12" width="8.375" style="116" customWidth="1"/>
    <col min="13" max="13" width="9.875" style="116" customWidth="1"/>
    <col min="14" max="14" width="21.625" style="116" customWidth="1"/>
    <col min="15" max="16384" width="9" style="116"/>
  </cols>
  <sheetData>
    <row r="1" spans="1:12" ht="27" customHeight="1" x14ac:dyDescent="0.5">
      <c r="A1" s="846" t="s">
        <v>166</v>
      </c>
      <c r="B1" s="846"/>
      <c r="C1" s="846"/>
      <c r="D1" s="846"/>
      <c r="E1" s="846"/>
      <c r="F1" s="846"/>
      <c r="G1" s="846"/>
      <c r="H1" s="846"/>
      <c r="I1" s="846"/>
      <c r="J1" s="846"/>
      <c r="K1" s="846"/>
      <c r="L1" s="846"/>
    </row>
    <row r="2" spans="1:12" ht="27" customHeight="1" x14ac:dyDescent="0.5">
      <c r="A2" s="848" t="s">
        <v>165</v>
      </c>
      <c r="B2" s="848"/>
      <c r="C2" s="848"/>
      <c r="D2" s="848"/>
      <c r="E2" s="848"/>
      <c r="F2" s="848"/>
      <c r="G2" s="848"/>
      <c r="H2" s="848"/>
      <c r="I2" s="848"/>
      <c r="J2" s="848"/>
      <c r="K2" s="848"/>
      <c r="L2" s="848"/>
    </row>
    <row r="3" spans="1:12" ht="26.25" customHeight="1" x14ac:dyDescent="0.5">
      <c r="A3" s="934" t="s">
        <v>0</v>
      </c>
      <c r="B3" s="936" t="s">
        <v>1</v>
      </c>
      <c r="C3" s="849" t="s">
        <v>2</v>
      </c>
      <c r="D3" s="849"/>
      <c r="E3" s="850" t="s">
        <v>3</v>
      </c>
      <c r="F3" s="850"/>
      <c r="G3" s="850"/>
      <c r="H3" s="850"/>
      <c r="I3" s="938" t="s">
        <v>4</v>
      </c>
      <c r="J3" s="940" t="s">
        <v>5</v>
      </c>
      <c r="K3" s="941"/>
      <c r="L3" s="942"/>
    </row>
    <row r="4" spans="1:12" ht="63" customHeight="1" x14ac:dyDescent="0.5">
      <c r="A4" s="935"/>
      <c r="B4" s="937"/>
      <c r="C4" s="180" t="s">
        <v>6</v>
      </c>
      <c r="D4" s="2" t="s">
        <v>7</v>
      </c>
      <c r="E4" s="171" t="s">
        <v>161</v>
      </c>
      <c r="F4" s="32" t="s">
        <v>162</v>
      </c>
      <c r="G4" s="32" t="s">
        <v>163</v>
      </c>
      <c r="H4" s="32" t="s">
        <v>164</v>
      </c>
      <c r="I4" s="939"/>
      <c r="J4" s="180" t="s">
        <v>159</v>
      </c>
      <c r="K4" s="180" t="s">
        <v>8</v>
      </c>
      <c r="L4" s="180" t="s">
        <v>9</v>
      </c>
    </row>
    <row r="5" spans="1:12" ht="24" customHeight="1" x14ac:dyDescent="0.5">
      <c r="A5" s="889" t="s">
        <v>61</v>
      </c>
      <c r="B5" s="890"/>
      <c r="C5" s="891"/>
      <c r="D5" s="224">
        <f>D7+D11+D36</f>
        <v>5408860</v>
      </c>
      <c r="E5" s="224">
        <f>E7+E11+E36</f>
        <v>0</v>
      </c>
      <c r="F5" s="281">
        <f>F7+F11+F36</f>
        <v>1812360</v>
      </c>
      <c r="G5" s="224">
        <f>G7+G11+G36</f>
        <v>3015550</v>
      </c>
      <c r="H5" s="224">
        <f>H7+H11+H36</f>
        <v>580950</v>
      </c>
      <c r="I5" s="225"/>
      <c r="J5" s="223"/>
      <c r="K5" s="223"/>
      <c r="L5" s="223"/>
    </row>
    <row r="6" spans="1:12" ht="22.5" customHeight="1" x14ac:dyDescent="0.5">
      <c r="A6" s="892" t="s">
        <v>62</v>
      </c>
      <c r="B6" s="893"/>
      <c r="C6" s="894"/>
      <c r="D6" s="2"/>
      <c r="E6" s="171"/>
      <c r="F6" s="32"/>
      <c r="G6" s="32"/>
      <c r="H6" s="32"/>
      <c r="I6" s="170"/>
      <c r="J6" s="180"/>
      <c r="K6" s="180"/>
      <c r="L6" s="180"/>
    </row>
    <row r="7" spans="1:12" ht="24.75" customHeight="1" x14ac:dyDescent="0.5">
      <c r="A7" s="881" t="s">
        <v>167</v>
      </c>
      <c r="B7" s="882"/>
      <c r="C7" s="883"/>
      <c r="D7" s="229">
        <f>D8</f>
        <v>494950</v>
      </c>
      <c r="E7" s="229">
        <f>E8</f>
        <v>0</v>
      </c>
      <c r="F7" s="282">
        <f>F8</f>
        <v>34310</v>
      </c>
      <c r="G7" s="229">
        <f>G8</f>
        <v>426140</v>
      </c>
      <c r="H7" s="229">
        <f>H8</f>
        <v>34500</v>
      </c>
      <c r="I7" s="231"/>
      <c r="J7" s="228"/>
      <c r="K7" s="228"/>
      <c r="L7" s="228"/>
    </row>
    <row r="8" spans="1:12" ht="48.75" customHeight="1" x14ac:dyDescent="0.5">
      <c r="A8" s="916" t="s">
        <v>168</v>
      </c>
      <c r="B8" s="916"/>
      <c r="C8" s="916"/>
      <c r="D8" s="232">
        <f>SUM(D9:D10)</f>
        <v>494950</v>
      </c>
      <c r="E8" s="232">
        <f>SUM(E9:E10)</f>
        <v>0</v>
      </c>
      <c r="F8" s="232">
        <f>SUM(F9:F10)</f>
        <v>34310</v>
      </c>
      <c r="G8" s="232">
        <f>SUM(G9:G10)</f>
        <v>426140</v>
      </c>
      <c r="H8" s="232">
        <f>SUM(H9:H10)</f>
        <v>34500</v>
      </c>
      <c r="I8" s="234"/>
      <c r="J8" s="235"/>
      <c r="K8" s="235"/>
      <c r="L8" s="235"/>
    </row>
    <row r="9" spans="1:12" ht="152.25" customHeight="1" x14ac:dyDescent="0.5">
      <c r="A9" s="181" t="s">
        <v>170</v>
      </c>
      <c r="B9" s="177" t="s">
        <v>169</v>
      </c>
      <c r="C9" s="62" t="s">
        <v>43</v>
      </c>
      <c r="D9" s="42">
        <v>330750</v>
      </c>
      <c r="E9" s="42">
        <v>0</v>
      </c>
      <c r="F9" s="184">
        <v>15410</v>
      </c>
      <c r="G9" s="42">
        <v>315340</v>
      </c>
      <c r="H9" s="42">
        <v>0</v>
      </c>
      <c r="I9" s="170"/>
      <c r="J9" s="180"/>
      <c r="K9" s="180"/>
      <c r="L9" s="180"/>
    </row>
    <row r="10" spans="1:12" ht="85.5" customHeight="1" x14ac:dyDescent="0.5">
      <c r="A10" s="181" t="s">
        <v>171</v>
      </c>
      <c r="B10" s="177" t="s">
        <v>90</v>
      </c>
      <c r="C10" s="62" t="s">
        <v>43</v>
      </c>
      <c r="D10" s="176">
        <v>164200</v>
      </c>
      <c r="E10" s="42">
        <v>0</v>
      </c>
      <c r="F10" s="184">
        <v>18900</v>
      </c>
      <c r="G10" s="42">
        <v>110800</v>
      </c>
      <c r="H10" s="42">
        <v>34500</v>
      </c>
      <c r="I10" s="182"/>
      <c r="J10" s="180"/>
      <c r="K10" s="180"/>
      <c r="L10" s="180"/>
    </row>
    <row r="11" spans="1:12" ht="25.5" customHeight="1" x14ac:dyDescent="0.5">
      <c r="A11" s="881" t="s">
        <v>63</v>
      </c>
      <c r="B11" s="882"/>
      <c r="C11" s="883"/>
      <c r="D11" s="229">
        <f>SUM(D12+D27+D32)</f>
        <v>4272970</v>
      </c>
      <c r="E11" s="229">
        <f>SUM(E12+E27+E32)</f>
        <v>0</v>
      </c>
      <c r="F11" s="282">
        <f>SUM(F12+F27+F32)</f>
        <v>1613190</v>
      </c>
      <c r="G11" s="229">
        <f>SUM(G12+G27+G32)</f>
        <v>2204580</v>
      </c>
      <c r="H11" s="229">
        <f>SUM(H12+H27+H32)</f>
        <v>455200</v>
      </c>
      <c r="I11" s="230"/>
      <c r="J11" s="228"/>
      <c r="K11" s="228"/>
      <c r="L11" s="228"/>
    </row>
    <row r="12" spans="1:12" ht="48" customHeight="1" x14ac:dyDescent="0.5">
      <c r="A12" s="907" t="s">
        <v>172</v>
      </c>
      <c r="B12" s="908"/>
      <c r="C12" s="909"/>
      <c r="D12" s="236">
        <f>SUM(D13:D26)</f>
        <v>3432630</v>
      </c>
      <c r="E12" s="236">
        <f>SUM(E13:E26)</f>
        <v>0</v>
      </c>
      <c r="F12" s="283">
        <f>SUM(F13:F26)</f>
        <v>1345460</v>
      </c>
      <c r="G12" s="236">
        <f>SUM(G13:G26)</f>
        <v>1757870</v>
      </c>
      <c r="H12" s="236">
        <f>SUM(H13:H26)</f>
        <v>329300</v>
      </c>
      <c r="I12" s="233"/>
      <c r="J12" s="235"/>
      <c r="K12" s="235"/>
      <c r="L12" s="235"/>
    </row>
    <row r="13" spans="1:12" ht="102.75" customHeight="1" x14ac:dyDescent="0.5">
      <c r="A13" s="15" t="s">
        <v>173</v>
      </c>
      <c r="B13" s="178" t="s">
        <v>94</v>
      </c>
      <c r="C13" s="62" t="s">
        <v>43</v>
      </c>
      <c r="D13" s="42">
        <v>462000</v>
      </c>
      <c r="E13" s="42">
        <v>0</v>
      </c>
      <c r="F13" s="184">
        <v>279000</v>
      </c>
      <c r="G13" s="42">
        <v>180000</v>
      </c>
      <c r="H13" s="42">
        <v>3000</v>
      </c>
      <c r="I13" s="32"/>
      <c r="J13" s="180"/>
      <c r="K13" s="180"/>
      <c r="L13" s="180"/>
    </row>
    <row r="14" spans="1:12" ht="103.5" customHeight="1" x14ac:dyDescent="0.5">
      <c r="A14" s="15" t="s">
        <v>174</v>
      </c>
      <c r="B14" s="178" t="s">
        <v>185</v>
      </c>
      <c r="C14" s="62" t="s">
        <v>43</v>
      </c>
      <c r="D14" s="42">
        <v>432300</v>
      </c>
      <c r="E14" s="42">
        <v>0</v>
      </c>
      <c r="F14" s="184">
        <v>120000</v>
      </c>
      <c r="G14" s="42">
        <v>309200</v>
      </c>
      <c r="H14" s="42">
        <v>3100</v>
      </c>
      <c r="I14" s="32"/>
      <c r="J14" s="180"/>
      <c r="K14" s="180"/>
      <c r="L14" s="180"/>
    </row>
    <row r="15" spans="1:12" ht="126.75" customHeight="1" x14ac:dyDescent="0.5">
      <c r="A15" s="15" t="s">
        <v>175</v>
      </c>
      <c r="B15" s="178" t="s">
        <v>186</v>
      </c>
      <c r="C15" s="62" t="s">
        <v>43</v>
      </c>
      <c r="D15" s="42">
        <v>62580</v>
      </c>
      <c r="E15" s="42">
        <v>0</v>
      </c>
      <c r="F15" s="184">
        <v>57880</v>
      </c>
      <c r="G15" s="42">
        <v>4700</v>
      </c>
      <c r="H15" s="42">
        <v>0</v>
      </c>
      <c r="I15" s="32"/>
      <c r="J15" s="180"/>
      <c r="K15" s="180"/>
      <c r="L15" s="180"/>
    </row>
    <row r="16" spans="1:12" ht="120" customHeight="1" x14ac:dyDescent="0.5">
      <c r="A16" s="15" t="s">
        <v>176</v>
      </c>
      <c r="B16" s="178" t="s">
        <v>187</v>
      </c>
      <c r="C16" s="62" t="s">
        <v>43</v>
      </c>
      <c r="D16" s="42">
        <v>253660</v>
      </c>
      <c r="E16" s="42">
        <v>0</v>
      </c>
      <c r="F16" s="184">
        <v>100540</v>
      </c>
      <c r="G16" s="42">
        <v>152120</v>
      </c>
      <c r="H16" s="42">
        <v>1000</v>
      </c>
      <c r="I16" s="32"/>
      <c r="J16" s="180"/>
      <c r="K16" s="180"/>
      <c r="L16" s="180"/>
    </row>
    <row r="17" spans="1:12" ht="91.5" customHeight="1" x14ac:dyDescent="0.5">
      <c r="A17" s="183" t="s">
        <v>177</v>
      </c>
      <c r="B17" s="178" t="s">
        <v>188</v>
      </c>
      <c r="C17" s="62" t="s">
        <v>43</v>
      </c>
      <c r="D17" s="184">
        <v>142540</v>
      </c>
      <c r="E17" s="184"/>
      <c r="F17" s="184">
        <v>109260</v>
      </c>
      <c r="G17" s="184">
        <v>32280</v>
      </c>
      <c r="H17" s="184">
        <v>1000</v>
      </c>
      <c r="I17" s="32"/>
      <c r="J17" s="180"/>
      <c r="K17" s="180"/>
      <c r="L17" s="180"/>
    </row>
    <row r="18" spans="1:12" ht="138" customHeight="1" x14ac:dyDescent="0.5">
      <c r="A18" s="15" t="s">
        <v>178</v>
      </c>
      <c r="B18" s="178" t="s">
        <v>189</v>
      </c>
      <c r="C18" s="62" t="s">
        <v>43</v>
      </c>
      <c r="D18" s="42">
        <v>163200</v>
      </c>
      <c r="E18" s="42">
        <v>0</v>
      </c>
      <c r="F18" s="184">
        <v>61200</v>
      </c>
      <c r="G18" s="42">
        <v>102000</v>
      </c>
      <c r="H18" s="42">
        <v>0</v>
      </c>
      <c r="I18" s="32"/>
      <c r="J18" s="180"/>
      <c r="K18" s="180"/>
      <c r="L18" s="180"/>
    </row>
    <row r="19" spans="1:12" ht="71.25" customHeight="1" x14ac:dyDescent="0.5">
      <c r="A19" s="15" t="s">
        <v>179</v>
      </c>
      <c r="B19" s="178" t="s">
        <v>190</v>
      </c>
      <c r="C19" s="62" t="s">
        <v>43</v>
      </c>
      <c r="D19" s="42">
        <v>299700</v>
      </c>
      <c r="E19" s="42">
        <v>0</v>
      </c>
      <c r="F19" s="184">
        <v>140000</v>
      </c>
      <c r="G19" s="42">
        <v>135000</v>
      </c>
      <c r="H19" s="42">
        <v>24700</v>
      </c>
      <c r="I19" s="32"/>
      <c r="J19" s="180"/>
      <c r="K19" s="180"/>
      <c r="L19" s="180"/>
    </row>
    <row r="20" spans="1:12" ht="127.5" customHeight="1" x14ac:dyDescent="0.5">
      <c r="A20" s="15" t="s">
        <v>180</v>
      </c>
      <c r="B20" s="178" t="s">
        <v>86</v>
      </c>
      <c r="C20" s="62" t="s">
        <v>43</v>
      </c>
      <c r="D20" s="42">
        <v>369960</v>
      </c>
      <c r="E20" s="42">
        <v>0</v>
      </c>
      <c r="F20" s="184">
        <v>13720</v>
      </c>
      <c r="G20" s="42">
        <v>180240</v>
      </c>
      <c r="H20" s="42">
        <v>176000</v>
      </c>
      <c r="I20" s="32"/>
      <c r="J20" s="180"/>
      <c r="K20" s="180"/>
      <c r="L20" s="180"/>
    </row>
    <row r="21" spans="1:12" ht="92.25" customHeight="1" x14ac:dyDescent="0.5">
      <c r="A21" s="15" t="s">
        <v>181</v>
      </c>
      <c r="B21" s="178" t="s">
        <v>92</v>
      </c>
      <c r="C21" s="62" t="s">
        <v>43</v>
      </c>
      <c r="D21" s="42">
        <v>177080</v>
      </c>
      <c r="E21" s="42">
        <v>0</v>
      </c>
      <c r="F21" s="184">
        <v>110220</v>
      </c>
      <c r="G21" s="42">
        <v>65960</v>
      </c>
      <c r="H21" s="42">
        <v>900</v>
      </c>
      <c r="I21" s="32"/>
      <c r="J21" s="180"/>
      <c r="K21" s="180"/>
      <c r="L21" s="180"/>
    </row>
    <row r="22" spans="1:12" ht="106.5" customHeight="1" x14ac:dyDescent="0.5">
      <c r="A22" s="15" t="s">
        <v>182</v>
      </c>
      <c r="B22" s="178" t="s">
        <v>191</v>
      </c>
      <c r="C22" s="62" t="s">
        <v>43</v>
      </c>
      <c r="D22" s="42">
        <v>248580</v>
      </c>
      <c r="E22" s="42">
        <v>0</v>
      </c>
      <c r="F22" s="184">
        <v>123640</v>
      </c>
      <c r="G22" s="42">
        <v>123340</v>
      </c>
      <c r="H22" s="42">
        <v>1600</v>
      </c>
      <c r="I22" s="32"/>
      <c r="J22" s="180"/>
      <c r="K22" s="180"/>
      <c r="L22" s="180"/>
    </row>
    <row r="23" spans="1:12" ht="111" customHeight="1" x14ac:dyDescent="0.5">
      <c r="A23" s="15" t="s">
        <v>183</v>
      </c>
      <c r="B23" s="178" t="s">
        <v>192</v>
      </c>
      <c r="C23" s="62" t="s">
        <v>43</v>
      </c>
      <c r="D23" s="42">
        <v>200000</v>
      </c>
      <c r="E23" s="42">
        <v>0</v>
      </c>
      <c r="F23" s="184">
        <v>80000</v>
      </c>
      <c r="G23" s="42">
        <v>120000</v>
      </c>
      <c r="H23" s="42">
        <v>0</v>
      </c>
      <c r="I23" s="32"/>
      <c r="J23" s="180"/>
      <c r="K23" s="180"/>
      <c r="L23" s="180"/>
    </row>
    <row r="24" spans="1:12" ht="77.25" customHeight="1" x14ac:dyDescent="0.5">
      <c r="A24" s="15" t="s">
        <v>184</v>
      </c>
      <c r="B24" s="178" t="s">
        <v>193</v>
      </c>
      <c r="C24" s="62" t="s">
        <v>43</v>
      </c>
      <c r="D24" s="42">
        <v>24330</v>
      </c>
      <c r="E24" s="42">
        <v>0</v>
      </c>
      <c r="F24" s="184">
        <v>0</v>
      </c>
      <c r="G24" s="42">
        <v>24330</v>
      </c>
      <c r="H24" s="42">
        <v>0</v>
      </c>
      <c r="I24" s="32"/>
      <c r="J24" s="180"/>
      <c r="K24" s="180"/>
      <c r="L24" s="180"/>
    </row>
    <row r="25" spans="1:12" ht="147.75" customHeight="1" x14ac:dyDescent="0.5">
      <c r="A25" s="15" t="s">
        <v>194</v>
      </c>
      <c r="B25" s="178" t="s">
        <v>196</v>
      </c>
      <c r="C25" s="62" t="s">
        <v>43</v>
      </c>
      <c r="D25" s="42">
        <v>299100</v>
      </c>
      <c r="E25" s="42">
        <v>0</v>
      </c>
      <c r="F25" s="184">
        <v>60000</v>
      </c>
      <c r="G25" s="42">
        <v>239100</v>
      </c>
      <c r="H25" s="42">
        <v>0</v>
      </c>
      <c r="I25" s="32"/>
      <c r="J25" s="180"/>
      <c r="K25" s="180"/>
      <c r="L25" s="180"/>
    </row>
    <row r="26" spans="1:12" ht="102.75" customHeight="1" x14ac:dyDescent="0.5">
      <c r="A26" s="15" t="s">
        <v>195</v>
      </c>
      <c r="B26" s="178" t="s">
        <v>197</v>
      </c>
      <c r="C26" s="62" t="s">
        <v>43</v>
      </c>
      <c r="D26" s="42">
        <v>297600</v>
      </c>
      <c r="E26" s="42">
        <v>0</v>
      </c>
      <c r="F26" s="184">
        <v>90000</v>
      </c>
      <c r="G26" s="42">
        <v>89600</v>
      </c>
      <c r="H26" s="42">
        <v>118000</v>
      </c>
      <c r="I26" s="32"/>
      <c r="J26" s="180"/>
      <c r="K26" s="180"/>
      <c r="L26" s="180"/>
    </row>
    <row r="27" spans="1:12" ht="46.5" customHeight="1" x14ac:dyDescent="0.5">
      <c r="A27" s="910" t="s">
        <v>198</v>
      </c>
      <c r="B27" s="911"/>
      <c r="C27" s="912"/>
      <c r="D27" s="237">
        <f>SUM(D28:D31)</f>
        <v>802950</v>
      </c>
      <c r="E27" s="237">
        <f>SUM(E28:E31)</f>
        <v>0</v>
      </c>
      <c r="F27" s="263">
        <f>SUM(F28:F31)</f>
        <v>250000</v>
      </c>
      <c r="G27" s="237">
        <f>SUM(G28:G31)</f>
        <v>427050</v>
      </c>
      <c r="H27" s="237">
        <f>SUM(H28:H31)</f>
        <v>125900</v>
      </c>
      <c r="I27" s="233"/>
      <c r="J27" s="235"/>
      <c r="K27" s="235"/>
      <c r="L27" s="235"/>
    </row>
    <row r="28" spans="1:12" ht="68.25" customHeight="1" x14ac:dyDescent="0.5">
      <c r="A28" s="183" t="s">
        <v>199</v>
      </c>
      <c r="B28" s="178" t="s">
        <v>203</v>
      </c>
      <c r="C28" s="62" t="s">
        <v>43</v>
      </c>
      <c r="D28" s="184">
        <v>247850</v>
      </c>
      <c r="E28" s="184">
        <v>0</v>
      </c>
      <c r="F28" s="184">
        <v>84600</v>
      </c>
      <c r="G28" s="184">
        <v>42850</v>
      </c>
      <c r="H28" s="184">
        <v>120400</v>
      </c>
      <c r="I28" s="32"/>
      <c r="J28" s="180"/>
      <c r="K28" s="180"/>
      <c r="L28" s="180"/>
    </row>
    <row r="29" spans="1:12" ht="89.25" customHeight="1" x14ac:dyDescent="0.5">
      <c r="A29" s="15" t="s">
        <v>200</v>
      </c>
      <c r="B29" s="178" t="s">
        <v>204</v>
      </c>
      <c r="C29" s="62" t="s">
        <v>43</v>
      </c>
      <c r="D29" s="42">
        <v>213600</v>
      </c>
      <c r="E29" s="42">
        <v>0</v>
      </c>
      <c r="F29" s="184">
        <v>70000</v>
      </c>
      <c r="G29" s="42">
        <v>142100</v>
      </c>
      <c r="H29" s="42">
        <v>1500</v>
      </c>
      <c r="I29" s="32"/>
      <c r="J29" s="180"/>
      <c r="K29" s="180"/>
      <c r="L29" s="180"/>
    </row>
    <row r="30" spans="1:12" ht="77.25" customHeight="1" x14ac:dyDescent="0.5">
      <c r="A30" s="15" t="s">
        <v>201</v>
      </c>
      <c r="B30" s="178" t="s">
        <v>205</v>
      </c>
      <c r="C30" s="62" t="s">
        <v>43</v>
      </c>
      <c r="D30" s="42">
        <v>110500</v>
      </c>
      <c r="E30" s="42">
        <v>0</v>
      </c>
      <c r="F30" s="184">
        <v>95400</v>
      </c>
      <c r="G30" s="42">
        <v>11100</v>
      </c>
      <c r="H30" s="42">
        <v>4000</v>
      </c>
      <c r="I30" s="32"/>
      <c r="J30" s="180"/>
      <c r="K30" s="180"/>
      <c r="L30" s="180"/>
    </row>
    <row r="31" spans="1:12" ht="107.25" customHeight="1" x14ac:dyDescent="0.5">
      <c r="A31" s="15" t="s">
        <v>202</v>
      </c>
      <c r="B31" s="178" t="s">
        <v>35</v>
      </c>
      <c r="C31" s="62" t="s">
        <v>43</v>
      </c>
      <c r="D31" s="42">
        <v>231000</v>
      </c>
      <c r="E31" s="42">
        <v>0</v>
      </c>
      <c r="F31" s="184">
        <v>0</v>
      </c>
      <c r="G31" s="42">
        <v>231000</v>
      </c>
      <c r="H31" s="42">
        <v>0</v>
      </c>
      <c r="I31" s="32"/>
      <c r="J31" s="180"/>
      <c r="K31" s="180"/>
      <c r="L31" s="180"/>
    </row>
    <row r="32" spans="1:12" ht="51" customHeight="1" x14ac:dyDescent="0.5">
      <c r="A32" s="907" t="s">
        <v>206</v>
      </c>
      <c r="B32" s="908"/>
      <c r="C32" s="909"/>
      <c r="D32" s="236">
        <f>D33</f>
        <v>37390</v>
      </c>
      <c r="E32" s="236">
        <f>E33</f>
        <v>0</v>
      </c>
      <c r="F32" s="283">
        <f>F33</f>
        <v>17730</v>
      </c>
      <c r="G32" s="236">
        <f>G33</f>
        <v>19660</v>
      </c>
      <c r="H32" s="233"/>
      <c r="I32" s="233"/>
      <c r="J32" s="235"/>
      <c r="K32" s="235"/>
      <c r="L32" s="235"/>
    </row>
    <row r="33" spans="1:12" ht="119.25" customHeight="1" x14ac:dyDescent="0.5">
      <c r="A33" s="178" t="s">
        <v>207</v>
      </c>
      <c r="B33" s="178" t="s">
        <v>208</v>
      </c>
      <c r="C33" s="62" t="s">
        <v>43</v>
      </c>
      <c r="D33" s="42">
        <v>37390</v>
      </c>
      <c r="E33" s="42">
        <v>0</v>
      </c>
      <c r="F33" s="184">
        <v>17730</v>
      </c>
      <c r="G33" s="42">
        <v>19660</v>
      </c>
      <c r="H33" s="42">
        <v>0</v>
      </c>
      <c r="I33" s="32"/>
      <c r="J33" s="180"/>
      <c r="K33" s="180"/>
      <c r="L33" s="180"/>
    </row>
    <row r="34" spans="1:12" ht="39.75" customHeight="1" x14ac:dyDescent="0.5">
      <c r="A34" s="264"/>
      <c r="B34" s="264"/>
      <c r="C34" s="265"/>
      <c r="D34" s="266"/>
      <c r="E34" s="266"/>
      <c r="F34" s="284"/>
      <c r="G34" s="266"/>
      <c r="H34" s="266"/>
      <c r="I34" s="267"/>
      <c r="J34" s="268"/>
      <c r="K34" s="268"/>
      <c r="L34" s="268"/>
    </row>
    <row r="35" spans="1:12" ht="39" customHeight="1" x14ac:dyDescent="0.5">
      <c r="A35" s="298"/>
      <c r="B35" s="298"/>
      <c r="C35" s="299"/>
      <c r="D35" s="300"/>
      <c r="E35" s="300"/>
      <c r="F35" s="301"/>
      <c r="G35" s="300"/>
      <c r="H35" s="300"/>
      <c r="I35" s="302"/>
      <c r="J35" s="303"/>
      <c r="K35" s="303"/>
      <c r="L35" s="303"/>
    </row>
    <row r="36" spans="1:12" ht="20.25" customHeight="1" x14ac:dyDescent="0.5">
      <c r="A36" s="904" t="s">
        <v>67</v>
      </c>
      <c r="B36" s="905"/>
      <c r="C36" s="906"/>
      <c r="D36" s="296">
        <f>D37</f>
        <v>640940</v>
      </c>
      <c r="E36" s="296">
        <f>E37</f>
        <v>0</v>
      </c>
      <c r="F36" s="297">
        <f>F37</f>
        <v>164860</v>
      </c>
      <c r="G36" s="296">
        <f>G37</f>
        <v>384830</v>
      </c>
      <c r="H36" s="296">
        <f>H37</f>
        <v>91250</v>
      </c>
      <c r="I36" s="231"/>
      <c r="J36" s="248"/>
      <c r="K36" s="248"/>
      <c r="L36" s="248"/>
    </row>
    <row r="37" spans="1:12" ht="38.25" customHeight="1" x14ac:dyDescent="0.5">
      <c r="A37" s="907" t="s">
        <v>209</v>
      </c>
      <c r="B37" s="908"/>
      <c r="C37" s="909"/>
      <c r="D37" s="236">
        <f>SUM(D38:D41)</f>
        <v>640940</v>
      </c>
      <c r="E37" s="236">
        <f>SUM(E38:E41)</f>
        <v>0</v>
      </c>
      <c r="F37" s="283">
        <f>SUM(F38:F41)</f>
        <v>164860</v>
      </c>
      <c r="G37" s="236">
        <f>SUM(G38:G41)</f>
        <v>384830</v>
      </c>
      <c r="H37" s="236">
        <f>SUM(H38:H41)</f>
        <v>91250</v>
      </c>
      <c r="I37" s="233"/>
      <c r="J37" s="235"/>
      <c r="K37" s="235"/>
      <c r="L37" s="235"/>
    </row>
    <row r="38" spans="1:12" ht="79.5" customHeight="1" x14ac:dyDescent="0.5">
      <c r="A38" s="269" t="s">
        <v>223</v>
      </c>
      <c r="B38" s="178" t="s">
        <v>212</v>
      </c>
      <c r="C38" s="178" t="s">
        <v>43</v>
      </c>
      <c r="D38" s="186">
        <v>187750</v>
      </c>
      <c r="E38" s="42">
        <v>0</v>
      </c>
      <c r="F38" s="184">
        <v>0</v>
      </c>
      <c r="G38" s="42">
        <v>187750</v>
      </c>
      <c r="H38" s="42">
        <v>0</v>
      </c>
      <c r="I38" s="179"/>
      <c r="J38" s="180"/>
      <c r="K38" s="180"/>
      <c r="L38" s="180"/>
    </row>
    <row r="39" spans="1:12" ht="87" customHeight="1" x14ac:dyDescent="0.5">
      <c r="A39" s="185" t="s">
        <v>222</v>
      </c>
      <c r="B39" s="178" t="s">
        <v>213</v>
      </c>
      <c r="C39" s="178" t="s">
        <v>43</v>
      </c>
      <c r="D39" s="186">
        <v>174550</v>
      </c>
      <c r="E39" s="42">
        <v>0</v>
      </c>
      <c r="F39" s="184">
        <v>63000</v>
      </c>
      <c r="G39" s="42">
        <v>51500</v>
      </c>
      <c r="H39" s="42">
        <v>60050</v>
      </c>
      <c r="I39" s="179"/>
      <c r="J39" s="180"/>
      <c r="K39" s="180"/>
      <c r="L39" s="180"/>
    </row>
    <row r="40" spans="1:12" ht="65.25" customHeight="1" x14ac:dyDescent="0.5">
      <c r="A40" s="185" t="s">
        <v>210</v>
      </c>
      <c r="B40" s="178" t="s">
        <v>65</v>
      </c>
      <c r="C40" s="178" t="s">
        <v>43</v>
      </c>
      <c r="D40" s="186">
        <v>108800</v>
      </c>
      <c r="E40" s="42">
        <v>0</v>
      </c>
      <c r="F40" s="184">
        <v>30000</v>
      </c>
      <c r="G40" s="42">
        <v>66600</v>
      </c>
      <c r="H40" s="42">
        <v>12200</v>
      </c>
      <c r="I40" s="179"/>
      <c r="J40" s="180"/>
      <c r="K40" s="180"/>
      <c r="L40" s="180"/>
    </row>
    <row r="41" spans="1:12" ht="66.75" customHeight="1" x14ac:dyDescent="0.5">
      <c r="A41" s="187" t="s">
        <v>211</v>
      </c>
      <c r="B41" s="178" t="s">
        <v>214</v>
      </c>
      <c r="C41" s="178" t="s">
        <v>43</v>
      </c>
      <c r="D41" s="188">
        <v>169840</v>
      </c>
      <c r="E41" s="184">
        <v>0</v>
      </c>
      <c r="F41" s="184">
        <v>71860</v>
      </c>
      <c r="G41" s="184">
        <v>78980</v>
      </c>
      <c r="H41" s="184">
        <v>19000</v>
      </c>
      <c r="I41" s="179"/>
      <c r="J41" s="180"/>
      <c r="K41" s="180"/>
      <c r="L41" s="180"/>
    </row>
    <row r="42" spans="1:12" ht="21" customHeight="1" x14ac:dyDescent="0.5">
      <c r="A42" s="917" t="s">
        <v>68</v>
      </c>
      <c r="B42" s="918"/>
      <c r="C42" s="919"/>
      <c r="D42" s="273">
        <f>D44+D47</f>
        <v>325740</v>
      </c>
      <c r="E42" s="273">
        <f>E44+E47</f>
        <v>0</v>
      </c>
      <c r="F42" s="273">
        <f>F44+F47</f>
        <v>103440</v>
      </c>
      <c r="G42" s="273">
        <f>G44+G47</f>
        <v>217300</v>
      </c>
      <c r="H42" s="273">
        <f>H44+H47</f>
        <v>5000</v>
      </c>
      <c r="I42" s="226"/>
      <c r="J42" s="223"/>
      <c r="K42" s="223"/>
      <c r="L42" s="223"/>
    </row>
    <row r="43" spans="1:12" ht="18.75" customHeight="1" x14ac:dyDescent="0.5">
      <c r="A43" s="920" t="s">
        <v>69</v>
      </c>
      <c r="B43" s="921"/>
      <c r="C43" s="922"/>
      <c r="D43" s="188"/>
      <c r="E43" s="184"/>
      <c r="F43" s="184"/>
      <c r="G43" s="184"/>
      <c r="H43" s="184"/>
      <c r="I43" s="189"/>
      <c r="J43" s="180"/>
      <c r="K43" s="180"/>
      <c r="L43" s="180"/>
    </row>
    <row r="44" spans="1:12" ht="21" customHeight="1" x14ac:dyDescent="0.5">
      <c r="A44" s="923" t="s">
        <v>215</v>
      </c>
      <c r="B44" s="924"/>
      <c r="C44" s="925"/>
      <c r="D44" s="253">
        <f t="shared" ref="D44:H45" si="0">D45</f>
        <v>298550</v>
      </c>
      <c r="E44" s="253">
        <f t="shared" si="0"/>
        <v>0</v>
      </c>
      <c r="F44" s="253">
        <f t="shared" si="0"/>
        <v>100000</v>
      </c>
      <c r="G44" s="253">
        <f t="shared" si="0"/>
        <v>193550</v>
      </c>
      <c r="H44" s="253">
        <f t="shared" si="0"/>
        <v>5000</v>
      </c>
      <c r="I44" s="249"/>
      <c r="J44" s="228"/>
      <c r="K44" s="228"/>
      <c r="L44" s="228"/>
    </row>
    <row r="45" spans="1:12" ht="38.25" customHeight="1" x14ac:dyDescent="0.5">
      <c r="A45" s="901" t="s">
        <v>216</v>
      </c>
      <c r="B45" s="902"/>
      <c r="C45" s="903"/>
      <c r="D45" s="242">
        <f t="shared" si="0"/>
        <v>298550</v>
      </c>
      <c r="E45" s="242">
        <f t="shared" si="0"/>
        <v>0</v>
      </c>
      <c r="F45" s="242">
        <f t="shared" si="0"/>
        <v>100000</v>
      </c>
      <c r="G45" s="242">
        <f t="shared" si="0"/>
        <v>193550</v>
      </c>
      <c r="H45" s="242">
        <f t="shared" si="0"/>
        <v>5000</v>
      </c>
      <c r="I45" s="238"/>
      <c r="J45" s="235"/>
      <c r="K45" s="235"/>
      <c r="L45" s="235"/>
    </row>
    <row r="46" spans="1:12" ht="49.5" customHeight="1" x14ac:dyDescent="0.5">
      <c r="A46" s="270" t="s">
        <v>217</v>
      </c>
      <c r="B46" s="270" t="s">
        <v>218</v>
      </c>
      <c r="C46" s="271" t="s">
        <v>43</v>
      </c>
      <c r="D46" s="188">
        <v>298550</v>
      </c>
      <c r="E46" s="184">
        <v>0</v>
      </c>
      <c r="F46" s="184">
        <v>100000</v>
      </c>
      <c r="G46" s="184">
        <v>193550</v>
      </c>
      <c r="H46" s="184">
        <v>5000</v>
      </c>
      <c r="I46" s="189"/>
      <c r="J46" s="180"/>
      <c r="K46" s="180"/>
      <c r="L46" s="180"/>
    </row>
    <row r="47" spans="1:12" ht="18.75" customHeight="1" x14ac:dyDescent="0.5">
      <c r="A47" s="923" t="s">
        <v>70</v>
      </c>
      <c r="B47" s="924"/>
      <c r="C47" s="925"/>
      <c r="D47" s="253">
        <f t="shared" ref="D47:H48" si="1">D48</f>
        <v>27190</v>
      </c>
      <c r="E47" s="253">
        <f t="shared" si="1"/>
        <v>0</v>
      </c>
      <c r="F47" s="253">
        <f t="shared" si="1"/>
        <v>3440</v>
      </c>
      <c r="G47" s="253">
        <f t="shared" si="1"/>
        <v>23750</v>
      </c>
      <c r="H47" s="253">
        <f t="shared" si="1"/>
        <v>0</v>
      </c>
      <c r="I47" s="249"/>
      <c r="J47" s="228"/>
      <c r="K47" s="228"/>
      <c r="L47" s="228"/>
    </row>
    <row r="48" spans="1:12" ht="46.5" customHeight="1" x14ac:dyDescent="0.5">
      <c r="A48" s="901" t="s">
        <v>221</v>
      </c>
      <c r="B48" s="902"/>
      <c r="C48" s="903"/>
      <c r="D48" s="242">
        <f t="shared" si="1"/>
        <v>27190</v>
      </c>
      <c r="E48" s="242">
        <f t="shared" si="1"/>
        <v>0</v>
      </c>
      <c r="F48" s="242">
        <f t="shared" si="1"/>
        <v>3440</v>
      </c>
      <c r="G48" s="242">
        <f t="shared" si="1"/>
        <v>23750</v>
      </c>
      <c r="H48" s="242">
        <f t="shared" si="1"/>
        <v>0</v>
      </c>
      <c r="I48" s="238"/>
      <c r="J48" s="235"/>
      <c r="K48" s="235"/>
      <c r="L48" s="235"/>
    </row>
    <row r="49" spans="1:12" ht="133.5" customHeight="1" x14ac:dyDescent="0.5">
      <c r="A49" s="272" t="s">
        <v>219</v>
      </c>
      <c r="B49" s="272" t="s">
        <v>38</v>
      </c>
      <c r="C49" s="271" t="s">
        <v>43</v>
      </c>
      <c r="D49" s="42">
        <v>27190</v>
      </c>
      <c r="E49" s="42">
        <v>0</v>
      </c>
      <c r="F49" s="184">
        <v>3440</v>
      </c>
      <c r="G49" s="42">
        <v>23750</v>
      </c>
      <c r="H49" s="42">
        <v>0</v>
      </c>
      <c r="I49" s="189"/>
      <c r="J49" s="180"/>
      <c r="K49" s="180"/>
      <c r="L49" s="180"/>
    </row>
    <row r="50" spans="1:12" ht="39" customHeight="1" x14ac:dyDescent="0.5">
      <c r="A50" s="913" t="s">
        <v>10</v>
      </c>
      <c r="B50" s="913"/>
      <c r="C50" s="227"/>
      <c r="D50" s="224">
        <f>D52+D55+D108</f>
        <v>33676300</v>
      </c>
      <c r="E50" s="224">
        <f t="shared" ref="E50:L50" si="2">E52+E55+E108</f>
        <v>581670</v>
      </c>
      <c r="F50" s="281">
        <f t="shared" si="2"/>
        <v>997130</v>
      </c>
      <c r="G50" s="276">
        <f t="shared" si="2"/>
        <v>31659700</v>
      </c>
      <c r="H50" s="276">
        <f t="shared" si="2"/>
        <v>437800</v>
      </c>
      <c r="I50" s="280">
        <f t="shared" si="2"/>
        <v>32840005.09</v>
      </c>
      <c r="J50" s="276">
        <f t="shared" si="2"/>
        <v>436244.91</v>
      </c>
      <c r="K50" s="224">
        <f t="shared" si="2"/>
        <v>15150</v>
      </c>
      <c r="L50" s="224">
        <f t="shared" si="2"/>
        <v>0</v>
      </c>
    </row>
    <row r="51" spans="1:12" ht="34.5" customHeight="1" x14ac:dyDescent="0.5">
      <c r="A51" s="914" t="s">
        <v>11</v>
      </c>
      <c r="B51" s="914"/>
      <c r="C51" s="190"/>
      <c r="D51" s="2"/>
      <c r="E51" s="171"/>
      <c r="F51" s="32"/>
      <c r="G51" s="32"/>
      <c r="H51" s="32"/>
      <c r="I51" s="170"/>
      <c r="J51" s="180"/>
      <c r="K51" s="180"/>
      <c r="L51" s="180"/>
    </row>
    <row r="52" spans="1:12" ht="51.75" customHeight="1" x14ac:dyDescent="0.5">
      <c r="A52" s="895" t="s">
        <v>12</v>
      </c>
      <c r="B52" s="896"/>
      <c r="C52" s="897"/>
      <c r="D52" s="250">
        <f t="shared" ref="D52:I53" si="3">D53</f>
        <v>75000</v>
      </c>
      <c r="E52" s="250">
        <f t="shared" si="3"/>
        <v>0</v>
      </c>
      <c r="F52" s="250">
        <f t="shared" si="3"/>
        <v>54400</v>
      </c>
      <c r="G52" s="250">
        <f t="shared" si="3"/>
        <v>14400</v>
      </c>
      <c r="H52" s="250">
        <f t="shared" si="3"/>
        <v>6200</v>
      </c>
      <c r="I52" s="251">
        <f t="shared" si="3"/>
        <v>75000</v>
      </c>
      <c r="J52" s="251">
        <f>J53</f>
        <v>0</v>
      </c>
      <c r="K52" s="252">
        <f>K53</f>
        <v>0</v>
      </c>
      <c r="L52" s="252"/>
    </row>
    <row r="53" spans="1:12" ht="45" customHeight="1" x14ac:dyDescent="0.5">
      <c r="A53" s="898" t="s">
        <v>146</v>
      </c>
      <c r="B53" s="899"/>
      <c r="C53" s="900"/>
      <c r="D53" s="239">
        <f t="shared" si="3"/>
        <v>75000</v>
      </c>
      <c r="E53" s="239">
        <f t="shared" si="3"/>
        <v>0</v>
      </c>
      <c r="F53" s="239">
        <v>54400</v>
      </c>
      <c r="G53" s="239">
        <f t="shared" si="3"/>
        <v>14400</v>
      </c>
      <c r="H53" s="239">
        <f t="shared" si="3"/>
        <v>6200</v>
      </c>
      <c r="I53" s="240">
        <f>I54</f>
        <v>75000</v>
      </c>
      <c r="J53" s="240">
        <f>J54</f>
        <v>0</v>
      </c>
      <c r="K53" s="241">
        <f>K54</f>
        <v>0</v>
      </c>
      <c r="L53" s="241"/>
    </row>
    <row r="54" spans="1:12" ht="163.5" customHeight="1" x14ac:dyDescent="0.5">
      <c r="A54" s="191" t="s">
        <v>59</v>
      </c>
      <c r="B54" s="15" t="s">
        <v>13</v>
      </c>
      <c r="C54" s="15" t="s">
        <v>43</v>
      </c>
      <c r="D54" s="41">
        <f>E54+F54+G54+H54</f>
        <v>75000</v>
      </c>
      <c r="E54" s="42">
        <v>0</v>
      </c>
      <c r="F54" s="184">
        <v>54400</v>
      </c>
      <c r="G54" s="42">
        <v>14400</v>
      </c>
      <c r="H54" s="42">
        <v>6200</v>
      </c>
      <c r="I54" s="43">
        <f>D54-J54-K54</f>
        <v>75000</v>
      </c>
      <c r="J54" s="44">
        <v>0</v>
      </c>
      <c r="K54" s="44">
        <v>0</v>
      </c>
      <c r="L54" s="56"/>
    </row>
    <row r="55" spans="1:12" ht="41.1" customHeight="1" x14ac:dyDescent="0.5">
      <c r="A55" s="895" t="s">
        <v>15</v>
      </c>
      <c r="B55" s="896"/>
      <c r="C55" s="897"/>
      <c r="D55" s="250">
        <f t="shared" ref="D55:J55" si="4">D56</f>
        <v>33557300</v>
      </c>
      <c r="E55" s="250">
        <f t="shared" si="4"/>
        <v>581670</v>
      </c>
      <c r="F55" s="250">
        <f t="shared" si="4"/>
        <v>942730</v>
      </c>
      <c r="G55" s="250">
        <f t="shared" si="4"/>
        <v>31612300</v>
      </c>
      <c r="H55" s="250">
        <f t="shared" si="4"/>
        <v>420600</v>
      </c>
      <c r="I55" s="274">
        <f t="shared" si="4"/>
        <v>32721005.09</v>
      </c>
      <c r="J55" s="250">
        <f t="shared" si="4"/>
        <v>436244.91</v>
      </c>
      <c r="K55" s="252">
        <f>K56</f>
        <v>15150</v>
      </c>
      <c r="L55" s="252"/>
    </row>
    <row r="56" spans="1:12" ht="47.25" customHeight="1" x14ac:dyDescent="0.5">
      <c r="A56" s="898" t="s">
        <v>147</v>
      </c>
      <c r="B56" s="899"/>
      <c r="C56" s="900"/>
      <c r="D56" s="239">
        <f>D58+D95+D104+D105+D106+D57+D93+D94+D103+D107</f>
        <v>33557300</v>
      </c>
      <c r="E56" s="239">
        <f>E58+E95+E104+E105+E106+E57+E93+E94+E103+E107</f>
        <v>581670</v>
      </c>
      <c r="F56" s="239">
        <f>F58+F95+F104+F105+F106+F57+F93+F94+F103+F107</f>
        <v>942730</v>
      </c>
      <c r="G56" s="239">
        <f>G58+G95+G104+G105+G106+G57+G93+G94+G103+G107</f>
        <v>31612300</v>
      </c>
      <c r="H56" s="239">
        <f>H58+H95+H104+H105+H106+H57+H93+H94+H103+H107</f>
        <v>420600</v>
      </c>
      <c r="I56" s="240">
        <f>I57+I58+I95+I104+I105+I106+I93+I94+I103</f>
        <v>32721005.09</v>
      </c>
      <c r="J56" s="240">
        <f>J58+J95+J104+J105+J106</f>
        <v>436244.91</v>
      </c>
      <c r="K56" s="241">
        <f>K57+K58+K93+K94+K95+K103+K104+K105+K106</f>
        <v>15150</v>
      </c>
      <c r="L56" s="241"/>
    </row>
    <row r="57" spans="1:12" ht="81" customHeight="1" x14ac:dyDescent="0.5">
      <c r="A57" s="192" t="s">
        <v>74</v>
      </c>
      <c r="B57" s="192" t="s">
        <v>50</v>
      </c>
      <c r="C57" s="15" t="s">
        <v>43</v>
      </c>
      <c r="D57" s="50">
        <v>31025700</v>
      </c>
      <c r="E57" s="97">
        <v>0</v>
      </c>
      <c r="F57" s="50">
        <v>0</v>
      </c>
      <c r="G57" s="50">
        <v>31025700</v>
      </c>
      <c r="H57" s="50">
        <v>0</v>
      </c>
      <c r="I57" s="54">
        <f>D57-J57-K57</f>
        <v>31025700</v>
      </c>
      <c r="J57" s="54"/>
      <c r="K57" s="55"/>
      <c r="L57" s="55"/>
    </row>
    <row r="58" spans="1:12" ht="115.5" customHeight="1" x14ac:dyDescent="0.5">
      <c r="A58" s="193" t="s">
        <v>75</v>
      </c>
      <c r="B58" s="194" t="s">
        <v>16</v>
      </c>
      <c r="C58" s="15" t="s">
        <v>14</v>
      </c>
      <c r="D58" s="50">
        <v>525000</v>
      </c>
      <c r="E58" s="53">
        <v>3670</v>
      </c>
      <c r="F58" s="90">
        <v>365530</v>
      </c>
      <c r="G58" s="53">
        <v>149500</v>
      </c>
      <c r="H58" s="53">
        <v>6300</v>
      </c>
      <c r="I58" s="54">
        <f>I59+I60+I61+I62+I63+I64+I65+I66+I67+I68+I69+I70+I71+I72+I73+I74+I75+I76+I77+I78+I79+I80+I81+I82+I83+I84+I85+I86+I87+I88+I89+I90+I91+I92</f>
        <v>504105</v>
      </c>
      <c r="J58" s="54">
        <f>J59+J60+J61+J62+J63+J64+J65+J66+J67+J68+J69+J70+J71+J72+J73+J74+J75+J76+J77+J78+J79+J80+J81+J82+J83+J84+J85+J86+J87+J88+J89+J90+J91+J92</f>
        <v>5745</v>
      </c>
      <c r="K58" s="55">
        <f>SUM(K59:K92)</f>
        <v>15150</v>
      </c>
      <c r="L58" s="56"/>
    </row>
    <row r="59" spans="1:12" ht="72.75" customHeight="1" x14ac:dyDescent="0.5">
      <c r="A59" s="187" t="s">
        <v>224</v>
      </c>
      <c r="B59" s="187" t="s">
        <v>77</v>
      </c>
      <c r="C59" s="187" t="s">
        <v>14</v>
      </c>
      <c r="D59" s="11">
        <v>23348</v>
      </c>
      <c r="E59" s="60">
        <v>3670</v>
      </c>
      <c r="F59" s="95">
        <v>8400</v>
      </c>
      <c r="G59" s="12">
        <v>11278</v>
      </c>
      <c r="H59" s="12">
        <v>0</v>
      </c>
      <c r="I59" s="11">
        <f>D59-J59-K59</f>
        <v>19683</v>
      </c>
      <c r="J59" s="11">
        <v>3665</v>
      </c>
      <c r="K59" s="11">
        <v>0</v>
      </c>
      <c r="L59" s="195"/>
    </row>
    <row r="60" spans="1:12" ht="47.25" customHeight="1" x14ac:dyDescent="0.5">
      <c r="A60" s="187" t="s">
        <v>78</v>
      </c>
      <c r="B60" s="187" t="s">
        <v>18</v>
      </c>
      <c r="C60" s="187" t="s">
        <v>14</v>
      </c>
      <c r="D60" s="12">
        <v>37421</v>
      </c>
      <c r="E60" s="60">
        <v>0</v>
      </c>
      <c r="F60" s="95">
        <v>37421</v>
      </c>
      <c r="G60" s="12">
        <v>0</v>
      </c>
      <c r="H60" s="12">
        <v>0</v>
      </c>
      <c r="I60" s="11">
        <f t="shared" ref="I60:I94" si="5">D60-J60-K60</f>
        <v>37421</v>
      </c>
      <c r="J60" s="11">
        <v>0</v>
      </c>
      <c r="K60" s="79">
        <v>0</v>
      </c>
      <c r="L60" s="196"/>
    </row>
    <row r="61" spans="1:12" ht="87" customHeight="1" x14ac:dyDescent="0.5">
      <c r="A61" s="187" t="s">
        <v>79</v>
      </c>
      <c r="B61" s="187" t="s">
        <v>66</v>
      </c>
      <c r="C61" s="187" t="s">
        <v>14</v>
      </c>
      <c r="D61" s="12">
        <v>11300</v>
      </c>
      <c r="E61" s="60">
        <v>0</v>
      </c>
      <c r="F61" s="95">
        <v>11300</v>
      </c>
      <c r="G61" s="12">
        <v>0</v>
      </c>
      <c r="H61" s="12">
        <v>0</v>
      </c>
      <c r="I61" s="11">
        <f t="shared" si="5"/>
        <v>11300</v>
      </c>
      <c r="J61" s="11">
        <v>0</v>
      </c>
      <c r="K61" s="79">
        <v>0</v>
      </c>
      <c r="L61" s="197"/>
    </row>
    <row r="62" spans="1:12" ht="70.5" customHeight="1" x14ac:dyDescent="0.5">
      <c r="A62" s="185" t="s">
        <v>80</v>
      </c>
      <c r="B62" s="198" t="s">
        <v>135</v>
      </c>
      <c r="C62" s="187" t="s">
        <v>14</v>
      </c>
      <c r="D62" s="12">
        <v>7200</v>
      </c>
      <c r="E62" s="60">
        <v>0</v>
      </c>
      <c r="F62" s="95">
        <v>0</v>
      </c>
      <c r="G62" s="12">
        <v>7200</v>
      </c>
      <c r="H62" s="12">
        <v>0</v>
      </c>
      <c r="I62" s="11">
        <f t="shared" si="5"/>
        <v>7200</v>
      </c>
      <c r="J62" s="11">
        <v>0</v>
      </c>
      <c r="K62" s="79">
        <v>0</v>
      </c>
      <c r="L62" s="197"/>
    </row>
    <row r="63" spans="1:12" ht="74.25" customHeight="1" x14ac:dyDescent="0.5">
      <c r="A63" s="15" t="s">
        <v>81</v>
      </c>
      <c r="B63" s="183" t="s">
        <v>136</v>
      </c>
      <c r="C63" s="187" t="s">
        <v>14</v>
      </c>
      <c r="D63" s="12">
        <v>19800</v>
      </c>
      <c r="E63" s="60">
        <v>0</v>
      </c>
      <c r="F63" s="95">
        <v>19800</v>
      </c>
      <c r="G63" s="12">
        <v>0</v>
      </c>
      <c r="H63" s="12">
        <v>0</v>
      </c>
      <c r="I63" s="11">
        <f t="shared" si="5"/>
        <v>19800</v>
      </c>
      <c r="J63" s="11">
        <v>0</v>
      </c>
      <c r="K63" s="79">
        <v>0</v>
      </c>
      <c r="L63" s="197"/>
    </row>
    <row r="64" spans="1:12" ht="74.25" customHeight="1" x14ac:dyDescent="0.5">
      <c r="A64" s="185" t="s">
        <v>82</v>
      </c>
      <c r="B64" s="183" t="s">
        <v>19</v>
      </c>
      <c r="C64" s="187" t="s">
        <v>14</v>
      </c>
      <c r="D64" s="12">
        <v>17280</v>
      </c>
      <c r="E64" s="60">
        <v>0</v>
      </c>
      <c r="F64" s="95">
        <v>17280</v>
      </c>
      <c r="G64" s="12">
        <v>0</v>
      </c>
      <c r="H64" s="12">
        <v>0</v>
      </c>
      <c r="I64" s="11">
        <f t="shared" si="5"/>
        <v>17280</v>
      </c>
      <c r="J64" s="11">
        <v>0</v>
      </c>
      <c r="K64" s="79">
        <v>0</v>
      </c>
      <c r="L64" s="197"/>
    </row>
    <row r="65" spans="1:12" ht="70.5" customHeight="1" x14ac:dyDescent="0.5">
      <c r="A65" s="185" t="s">
        <v>83</v>
      </c>
      <c r="B65" s="183" t="s">
        <v>19</v>
      </c>
      <c r="C65" s="187" t="s">
        <v>14</v>
      </c>
      <c r="D65" s="12">
        <v>10600</v>
      </c>
      <c r="E65" s="60"/>
      <c r="F65" s="95"/>
      <c r="G65" s="12">
        <v>10600</v>
      </c>
      <c r="H65" s="12"/>
      <c r="I65" s="11">
        <f t="shared" si="5"/>
        <v>10600</v>
      </c>
      <c r="J65" s="11">
        <v>0</v>
      </c>
      <c r="K65" s="79">
        <v>0</v>
      </c>
      <c r="L65" s="197"/>
    </row>
    <row r="66" spans="1:12" ht="95.1" customHeight="1" x14ac:dyDescent="0.5">
      <c r="A66" s="185" t="s">
        <v>84</v>
      </c>
      <c r="B66" s="183" t="s">
        <v>38</v>
      </c>
      <c r="C66" s="187" t="s">
        <v>14</v>
      </c>
      <c r="D66" s="12">
        <v>7400</v>
      </c>
      <c r="E66" s="60">
        <v>0</v>
      </c>
      <c r="F66" s="95">
        <v>7400</v>
      </c>
      <c r="G66" s="12"/>
      <c r="H66" s="12"/>
      <c r="I66" s="11">
        <f t="shared" si="5"/>
        <v>0</v>
      </c>
      <c r="J66" s="11">
        <v>650</v>
      </c>
      <c r="K66" s="11">
        <v>6750</v>
      </c>
      <c r="L66" s="197"/>
    </row>
    <row r="67" spans="1:12" ht="45.75" customHeight="1" x14ac:dyDescent="0.5">
      <c r="A67" s="185" t="s">
        <v>85</v>
      </c>
      <c r="B67" s="183" t="s">
        <v>19</v>
      </c>
      <c r="C67" s="187" t="s">
        <v>14</v>
      </c>
      <c r="D67" s="12">
        <v>9578</v>
      </c>
      <c r="E67" s="60">
        <v>0</v>
      </c>
      <c r="F67" s="95">
        <v>9578</v>
      </c>
      <c r="G67" s="12"/>
      <c r="H67" s="12"/>
      <c r="I67" s="11">
        <f t="shared" si="5"/>
        <v>9578</v>
      </c>
      <c r="J67" s="11">
        <v>0</v>
      </c>
      <c r="K67" s="79">
        <v>0</v>
      </c>
      <c r="L67" s="197"/>
    </row>
    <row r="68" spans="1:12" ht="87" customHeight="1" x14ac:dyDescent="0.5">
      <c r="A68" s="185" t="s">
        <v>17</v>
      </c>
      <c r="B68" s="183" t="s">
        <v>115</v>
      </c>
      <c r="C68" s="187" t="s">
        <v>14</v>
      </c>
      <c r="D68" s="12">
        <v>116990</v>
      </c>
      <c r="E68" s="60">
        <v>0</v>
      </c>
      <c r="F68" s="95">
        <v>80000</v>
      </c>
      <c r="G68" s="12">
        <v>36990</v>
      </c>
      <c r="H68" s="12">
        <v>0</v>
      </c>
      <c r="I68" s="11">
        <f t="shared" si="5"/>
        <v>116990</v>
      </c>
      <c r="J68" s="11">
        <v>0</v>
      </c>
      <c r="K68" s="79">
        <v>0</v>
      </c>
      <c r="L68" s="197"/>
    </row>
    <row r="69" spans="1:12" ht="94.5" customHeight="1" x14ac:dyDescent="0.5">
      <c r="A69" s="15" t="s">
        <v>72</v>
      </c>
      <c r="B69" s="12" t="s">
        <v>86</v>
      </c>
      <c r="C69" s="12" t="s">
        <v>14</v>
      </c>
      <c r="D69" s="12">
        <v>39621</v>
      </c>
      <c r="E69" s="60">
        <v>0</v>
      </c>
      <c r="F69" s="95">
        <v>30621</v>
      </c>
      <c r="G69" s="12">
        <v>8000</v>
      </c>
      <c r="H69" s="12"/>
      <c r="I69" s="11">
        <f>D69-J69-K69</f>
        <v>29791</v>
      </c>
      <c r="J69" s="11">
        <v>1430</v>
      </c>
      <c r="K69" s="11">
        <v>8400</v>
      </c>
      <c r="L69" s="196"/>
    </row>
    <row r="70" spans="1:12" ht="71.25" customHeight="1" x14ac:dyDescent="0.5">
      <c r="A70" s="15" t="s">
        <v>21</v>
      </c>
      <c r="B70" s="12" t="s">
        <v>22</v>
      </c>
      <c r="C70" s="12" t="s">
        <v>14</v>
      </c>
      <c r="D70" s="12">
        <v>12000</v>
      </c>
      <c r="E70" s="60">
        <v>0</v>
      </c>
      <c r="F70" s="95">
        <v>11000</v>
      </c>
      <c r="G70" s="12">
        <v>1000</v>
      </c>
      <c r="H70" s="12">
        <v>0</v>
      </c>
      <c r="I70" s="11">
        <f t="shared" si="5"/>
        <v>12000</v>
      </c>
      <c r="J70" s="11">
        <v>0</v>
      </c>
      <c r="K70" s="79">
        <v>0</v>
      </c>
      <c r="L70" s="197"/>
    </row>
    <row r="71" spans="1:12" ht="101.25" customHeight="1" x14ac:dyDescent="0.5">
      <c r="A71" s="15" t="s">
        <v>23</v>
      </c>
      <c r="B71" s="12" t="s">
        <v>24</v>
      </c>
      <c r="C71" s="12" t="s">
        <v>14</v>
      </c>
      <c r="D71" s="12">
        <v>5688</v>
      </c>
      <c r="E71" s="60">
        <v>0</v>
      </c>
      <c r="F71" s="95">
        <v>0</v>
      </c>
      <c r="G71" s="12">
        <v>5688</v>
      </c>
      <c r="H71" s="12">
        <v>0</v>
      </c>
      <c r="I71" s="11">
        <f t="shared" si="5"/>
        <v>5688</v>
      </c>
      <c r="J71" s="11">
        <v>0</v>
      </c>
      <c r="K71" s="79">
        <v>0</v>
      </c>
      <c r="L71" s="197"/>
    </row>
    <row r="72" spans="1:12" ht="93" customHeight="1" x14ac:dyDescent="0.5">
      <c r="A72" s="15" t="s">
        <v>87</v>
      </c>
      <c r="B72" s="12" t="s">
        <v>88</v>
      </c>
      <c r="C72" s="12" t="s">
        <v>14</v>
      </c>
      <c r="D72" s="12">
        <v>53408</v>
      </c>
      <c r="E72" s="60">
        <v>0</v>
      </c>
      <c r="F72" s="95">
        <v>49158</v>
      </c>
      <c r="G72" s="12">
        <v>4250</v>
      </c>
      <c r="H72" s="12"/>
      <c r="I72" s="11">
        <f t="shared" si="5"/>
        <v>53408</v>
      </c>
      <c r="J72" s="11">
        <v>0</v>
      </c>
      <c r="K72" s="79">
        <v>0</v>
      </c>
      <c r="L72" s="197"/>
    </row>
    <row r="73" spans="1:12" ht="142.5" customHeight="1" x14ac:dyDescent="0.5">
      <c r="A73" s="15" t="s">
        <v>89</v>
      </c>
      <c r="B73" s="12" t="s">
        <v>90</v>
      </c>
      <c r="C73" s="12" t="s">
        <v>14</v>
      </c>
      <c r="D73" s="12">
        <v>3000</v>
      </c>
      <c r="E73" s="60">
        <v>0</v>
      </c>
      <c r="F73" s="95">
        <v>0</v>
      </c>
      <c r="G73" s="12">
        <v>3000</v>
      </c>
      <c r="H73" s="12">
        <v>0</v>
      </c>
      <c r="I73" s="11">
        <f t="shared" si="5"/>
        <v>3000</v>
      </c>
      <c r="J73" s="11">
        <v>0</v>
      </c>
      <c r="K73" s="79">
        <v>0</v>
      </c>
      <c r="L73" s="197"/>
    </row>
    <row r="74" spans="1:12" ht="91.5" customHeight="1" x14ac:dyDescent="0.5">
      <c r="A74" s="15" t="s">
        <v>91</v>
      </c>
      <c r="B74" s="12" t="s">
        <v>92</v>
      </c>
      <c r="C74" s="12" t="s">
        <v>14</v>
      </c>
      <c r="D74" s="12">
        <v>8839</v>
      </c>
      <c r="E74" s="60">
        <v>0</v>
      </c>
      <c r="F74" s="95">
        <v>8839</v>
      </c>
      <c r="G74" s="12">
        <v>0</v>
      </c>
      <c r="H74" s="12">
        <v>0</v>
      </c>
      <c r="I74" s="11">
        <f t="shared" si="5"/>
        <v>8839</v>
      </c>
      <c r="J74" s="11">
        <v>0</v>
      </c>
      <c r="K74" s="79">
        <v>0</v>
      </c>
      <c r="L74" s="197"/>
    </row>
    <row r="75" spans="1:12" ht="117" customHeight="1" x14ac:dyDescent="0.5">
      <c r="A75" s="15" t="s">
        <v>93</v>
      </c>
      <c r="B75" s="12" t="s">
        <v>94</v>
      </c>
      <c r="C75" s="12" t="s">
        <v>14</v>
      </c>
      <c r="D75" s="12">
        <v>15000</v>
      </c>
      <c r="E75" s="60">
        <v>0</v>
      </c>
      <c r="F75" s="95">
        <v>15000</v>
      </c>
      <c r="G75" s="12">
        <v>0</v>
      </c>
      <c r="H75" s="12">
        <v>0</v>
      </c>
      <c r="I75" s="11">
        <f t="shared" si="5"/>
        <v>15000</v>
      </c>
      <c r="J75" s="11">
        <v>0</v>
      </c>
      <c r="K75" s="79">
        <v>0</v>
      </c>
      <c r="L75" s="197"/>
    </row>
    <row r="76" spans="1:12" ht="68.25" customHeight="1" x14ac:dyDescent="0.5">
      <c r="A76" s="15" t="s">
        <v>95</v>
      </c>
      <c r="B76" s="12" t="s">
        <v>96</v>
      </c>
      <c r="C76" s="12" t="s">
        <v>14</v>
      </c>
      <c r="D76" s="12">
        <v>5000</v>
      </c>
      <c r="E76" s="60">
        <v>0</v>
      </c>
      <c r="F76" s="95">
        <v>5000</v>
      </c>
      <c r="G76" s="12">
        <v>0</v>
      </c>
      <c r="H76" s="12">
        <v>0</v>
      </c>
      <c r="I76" s="11">
        <f t="shared" si="5"/>
        <v>5000</v>
      </c>
      <c r="J76" s="11">
        <v>0</v>
      </c>
      <c r="K76" s="79">
        <v>0</v>
      </c>
      <c r="L76" s="197"/>
    </row>
    <row r="77" spans="1:12" ht="45" customHeight="1" x14ac:dyDescent="0.5">
      <c r="A77" s="15" t="s">
        <v>97</v>
      </c>
      <c r="B77" s="12" t="s">
        <v>27</v>
      </c>
      <c r="C77" s="12" t="s">
        <v>14</v>
      </c>
      <c r="D77" s="12">
        <v>4068</v>
      </c>
      <c r="E77" s="60">
        <v>0</v>
      </c>
      <c r="F77" s="169">
        <v>4068</v>
      </c>
      <c r="G77" s="61">
        <v>0</v>
      </c>
      <c r="H77" s="61">
        <v>0</v>
      </c>
      <c r="I77" s="11">
        <f t="shared" si="5"/>
        <v>4068</v>
      </c>
      <c r="J77" s="11">
        <v>0</v>
      </c>
      <c r="K77" s="79">
        <v>0</v>
      </c>
      <c r="L77" s="197"/>
    </row>
    <row r="78" spans="1:12" ht="65.099999999999994" customHeight="1" x14ac:dyDescent="0.5">
      <c r="A78" s="15" t="s">
        <v>25</v>
      </c>
      <c r="B78" s="12" t="s">
        <v>26</v>
      </c>
      <c r="C78" s="12" t="s">
        <v>14</v>
      </c>
      <c r="D78" s="12">
        <v>4069</v>
      </c>
      <c r="E78" s="60">
        <v>0</v>
      </c>
      <c r="F78" s="169">
        <v>3600</v>
      </c>
      <c r="G78" s="61">
        <v>469</v>
      </c>
      <c r="H78" s="61">
        <v>0</v>
      </c>
      <c r="I78" s="11">
        <f t="shared" si="5"/>
        <v>4069</v>
      </c>
      <c r="J78" s="11">
        <v>0</v>
      </c>
      <c r="K78" s="79">
        <v>0</v>
      </c>
      <c r="L78" s="197"/>
    </row>
    <row r="79" spans="1:12" ht="48" customHeight="1" x14ac:dyDescent="0.5">
      <c r="A79" s="15" t="s">
        <v>98</v>
      </c>
      <c r="B79" s="12" t="s">
        <v>99</v>
      </c>
      <c r="C79" s="12" t="s">
        <v>14</v>
      </c>
      <c r="D79" s="61">
        <v>4068</v>
      </c>
      <c r="E79" s="60">
        <v>0</v>
      </c>
      <c r="F79" s="169">
        <v>4068</v>
      </c>
      <c r="G79" s="61">
        <v>0</v>
      </c>
      <c r="H79" s="61">
        <v>0</v>
      </c>
      <c r="I79" s="11">
        <f t="shared" si="5"/>
        <v>4068</v>
      </c>
      <c r="J79" s="11">
        <v>0</v>
      </c>
      <c r="K79" s="79">
        <v>0</v>
      </c>
      <c r="L79" s="56"/>
    </row>
    <row r="80" spans="1:12" ht="60" customHeight="1" x14ac:dyDescent="0.5">
      <c r="A80" s="15" t="s">
        <v>28</v>
      </c>
      <c r="B80" s="12" t="s">
        <v>29</v>
      </c>
      <c r="C80" s="12" t="s">
        <v>14</v>
      </c>
      <c r="D80" s="12">
        <v>4068</v>
      </c>
      <c r="E80" s="60">
        <v>0</v>
      </c>
      <c r="F80" s="169">
        <v>4068</v>
      </c>
      <c r="G80" s="61">
        <v>0</v>
      </c>
      <c r="H80" s="61">
        <v>0</v>
      </c>
      <c r="I80" s="11">
        <f t="shared" si="5"/>
        <v>4068</v>
      </c>
      <c r="J80" s="11">
        <v>0</v>
      </c>
      <c r="K80" s="79">
        <v>0</v>
      </c>
      <c r="L80" s="197"/>
    </row>
    <row r="81" spans="1:12" ht="80.099999999999994" customHeight="1" x14ac:dyDescent="0.5">
      <c r="A81" s="15" t="s">
        <v>71</v>
      </c>
      <c r="B81" s="12" t="s">
        <v>30</v>
      </c>
      <c r="C81" s="12" t="s">
        <v>14</v>
      </c>
      <c r="D81" s="61">
        <v>56701</v>
      </c>
      <c r="E81" s="60">
        <v>0</v>
      </c>
      <c r="F81" s="169">
        <v>32400</v>
      </c>
      <c r="G81" s="61">
        <v>18101</v>
      </c>
      <c r="H81" s="61">
        <v>6200</v>
      </c>
      <c r="I81" s="11">
        <f t="shared" si="5"/>
        <v>56701</v>
      </c>
      <c r="J81" s="11">
        <v>0</v>
      </c>
      <c r="K81" s="79">
        <v>0</v>
      </c>
      <c r="L81" s="56"/>
    </row>
    <row r="82" spans="1:12" ht="69" customHeight="1" x14ac:dyDescent="0.5">
      <c r="A82" s="15" t="s">
        <v>100</v>
      </c>
      <c r="B82" s="12" t="s">
        <v>32</v>
      </c>
      <c r="C82" s="12" t="s">
        <v>14</v>
      </c>
      <c r="D82" s="12">
        <v>3500</v>
      </c>
      <c r="E82" s="60">
        <v>0</v>
      </c>
      <c r="F82" s="95">
        <v>3500</v>
      </c>
      <c r="G82" s="12">
        <v>0</v>
      </c>
      <c r="H82" s="12">
        <v>0</v>
      </c>
      <c r="I82" s="11">
        <f t="shared" si="5"/>
        <v>3500</v>
      </c>
      <c r="J82" s="11">
        <v>0</v>
      </c>
      <c r="K82" s="79">
        <v>0</v>
      </c>
      <c r="L82" s="197"/>
    </row>
    <row r="83" spans="1:12" ht="74.099999999999994" customHeight="1" x14ac:dyDescent="0.5">
      <c r="A83" s="15" t="s">
        <v>101</v>
      </c>
      <c r="B83" s="12" t="s">
        <v>33</v>
      </c>
      <c r="C83" s="12" t="s">
        <v>14</v>
      </c>
      <c r="D83" s="12">
        <v>3500</v>
      </c>
      <c r="E83" s="60">
        <v>0</v>
      </c>
      <c r="F83" s="95">
        <v>3500</v>
      </c>
      <c r="G83" s="12">
        <v>0</v>
      </c>
      <c r="H83" s="12">
        <v>0</v>
      </c>
      <c r="I83" s="11">
        <f t="shared" si="5"/>
        <v>3500</v>
      </c>
      <c r="J83" s="11">
        <v>0</v>
      </c>
      <c r="K83" s="79">
        <v>0</v>
      </c>
      <c r="L83" s="197"/>
    </row>
    <row r="84" spans="1:12" ht="34.5" customHeight="1" x14ac:dyDescent="0.5">
      <c r="A84" s="15" t="s">
        <v>102</v>
      </c>
      <c r="B84" s="12" t="s">
        <v>103</v>
      </c>
      <c r="C84" s="12" t="s">
        <v>14</v>
      </c>
      <c r="D84" s="12">
        <v>2800</v>
      </c>
      <c r="E84" s="60">
        <v>0</v>
      </c>
      <c r="F84" s="95">
        <v>2800</v>
      </c>
      <c r="G84" s="12">
        <v>0</v>
      </c>
      <c r="H84" s="12">
        <v>0</v>
      </c>
      <c r="I84" s="11">
        <f t="shared" si="5"/>
        <v>2800</v>
      </c>
      <c r="J84" s="11">
        <v>0</v>
      </c>
      <c r="K84" s="79">
        <v>0</v>
      </c>
      <c r="L84" s="197"/>
    </row>
    <row r="85" spans="1:12" ht="27" customHeight="1" x14ac:dyDescent="0.5">
      <c r="A85" s="15" t="s">
        <v>104</v>
      </c>
      <c r="B85" s="12" t="s">
        <v>103</v>
      </c>
      <c r="C85" s="12" t="s">
        <v>14</v>
      </c>
      <c r="D85" s="12">
        <v>8400</v>
      </c>
      <c r="E85" s="60">
        <v>0</v>
      </c>
      <c r="F85" s="95">
        <v>0</v>
      </c>
      <c r="G85" s="12">
        <v>8400</v>
      </c>
      <c r="H85" s="12">
        <v>0</v>
      </c>
      <c r="I85" s="11">
        <f t="shared" si="5"/>
        <v>8400</v>
      </c>
      <c r="J85" s="11">
        <v>0</v>
      </c>
      <c r="K85" s="79">
        <v>0</v>
      </c>
      <c r="L85" s="197"/>
    </row>
    <row r="86" spans="1:12" ht="52.5" customHeight="1" x14ac:dyDescent="0.5">
      <c r="A86" s="15" t="s">
        <v>105</v>
      </c>
      <c r="B86" s="12" t="s">
        <v>35</v>
      </c>
      <c r="C86" s="12" t="s">
        <v>14</v>
      </c>
      <c r="D86" s="12">
        <v>3600</v>
      </c>
      <c r="E86" s="60">
        <v>0</v>
      </c>
      <c r="F86" s="95">
        <v>0</v>
      </c>
      <c r="G86" s="12">
        <v>3600</v>
      </c>
      <c r="H86" s="12">
        <v>0</v>
      </c>
      <c r="I86" s="11">
        <f t="shared" si="5"/>
        <v>3600</v>
      </c>
      <c r="J86" s="11">
        <v>0</v>
      </c>
      <c r="K86" s="79">
        <v>0</v>
      </c>
      <c r="L86" s="197"/>
    </row>
    <row r="87" spans="1:12" ht="50.25" customHeight="1" x14ac:dyDescent="0.5">
      <c r="A87" s="15" t="s">
        <v>31</v>
      </c>
      <c r="B87" s="12" t="s">
        <v>106</v>
      </c>
      <c r="C87" s="12" t="s">
        <v>14</v>
      </c>
      <c r="D87" s="12">
        <v>5000</v>
      </c>
      <c r="E87" s="60">
        <v>0</v>
      </c>
      <c r="F87" s="95">
        <v>0</v>
      </c>
      <c r="G87" s="12">
        <v>5000</v>
      </c>
      <c r="H87" s="12">
        <v>0</v>
      </c>
      <c r="I87" s="11">
        <f t="shared" si="5"/>
        <v>5000</v>
      </c>
      <c r="J87" s="11">
        <v>0</v>
      </c>
      <c r="K87" s="79">
        <v>0</v>
      </c>
      <c r="L87" s="197"/>
    </row>
    <row r="88" spans="1:12" ht="60" customHeight="1" x14ac:dyDescent="0.5">
      <c r="A88" s="15" t="s">
        <v>107</v>
      </c>
      <c r="B88" s="15" t="s">
        <v>108</v>
      </c>
      <c r="C88" s="12" t="s">
        <v>14</v>
      </c>
      <c r="D88" s="12">
        <v>753</v>
      </c>
      <c r="E88" s="60">
        <v>0</v>
      </c>
      <c r="F88" s="95">
        <v>0</v>
      </c>
      <c r="G88" s="12">
        <v>753</v>
      </c>
      <c r="H88" s="12">
        <v>0</v>
      </c>
      <c r="I88" s="11">
        <f t="shared" si="5"/>
        <v>753</v>
      </c>
      <c r="J88" s="11">
        <v>0</v>
      </c>
      <c r="K88" s="79">
        <v>0</v>
      </c>
      <c r="L88" s="56"/>
    </row>
    <row r="89" spans="1:12" ht="52.5" customHeight="1" x14ac:dyDescent="0.5">
      <c r="A89" s="15" t="s">
        <v>109</v>
      </c>
      <c r="B89" s="12" t="s">
        <v>36</v>
      </c>
      <c r="C89" s="12" t="s">
        <v>14</v>
      </c>
      <c r="D89" s="12">
        <v>3000</v>
      </c>
      <c r="E89" s="60">
        <v>0</v>
      </c>
      <c r="F89" s="95">
        <v>3000</v>
      </c>
      <c r="G89" s="12">
        <v>0</v>
      </c>
      <c r="H89" s="12">
        <v>0</v>
      </c>
      <c r="I89" s="11">
        <f t="shared" si="5"/>
        <v>3000</v>
      </c>
      <c r="J89" s="11">
        <v>0</v>
      </c>
      <c r="K89" s="79">
        <v>0</v>
      </c>
      <c r="L89" s="197"/>
    </row>
    <row r="90" spans="1:12" ht="53.1" customHeight="1" x14ac:dyDescent="0.5">
      <c r="A90" s="15" t="s">
        <v>34</v>
      </c>
      <c r="B90" s="15" t="s">
        <v>110</v>
      </c>
      <c r="C90" s="12" t="s">
        <v>14</v>
      </c>
      <c r="D90" s="12">
        <v>6000</v>
      </c>
      <c r="E90" s="60">
        <v>0</v>
      </c>
      <c r="F90" s="95">
        <v>6000</v>
      </c>
      <c r="G90" s="12">
        <v>0</v>
      </c>
      <c r="H90" s="12">
        <v>0</v>
      </c>
      <c r="I90" s="11">
        <f t="shared" si="5"/>
        <v>6000</v>
      </c>
      <c r="J90" s="11">
        <v>0</v>
      </c>
      <c r="K90" s="79">
        <v>0</v>
      </c>
      <c r="L90" s="197"/>
    </row>
    <row r="91" spans="1:12" ht="68.25" customHeight="1" x14ac:dyDescent="0.5">
      <c r="A91" s="15" t="s">
        <v>111</v>
      </c>
      <c r="B91" s="12" t="s">
        <v>112</v>
      </c>
      <c r="C91" s="12" t="s">
        <v>14</v>
      </c>
      <c r="D91" s="12">
        <v>9000</v>
      </c>
      <c r="E91" s="60">
        <v>0</v>
      </c>
      <c r="F91" s="95">
        <v>0</v>
      </c>
      <c r="G91" s="12">
        <v>9000</v>
      </c>
      <c r="H91" s="12">
        <v>0</v>
      </c>
      <c r="I91" s="11">
        <f t="shared" si="5"/>
        <v>9000</v>
      </c>
      <c r="J91" s="11">
        <v>0</v>
      </c>
      <c r="K91" s="79">
        <v>0</v>
      </c>
      <c r="L91" s="197"/>
    </row>
    <row r="92" spans="1:12" ht="63" customHeight="1" x14ac:dyDescent="0.5">
      <c r="A92" s="15" t="s">
        <v>113</v>
      </c>
      <c r="B92" s="12" t="s">
        <v>112</v>
      </c>
      <c r="C92" s="12" t="s">
        <v>14</v>
      </c>
      <c r="D92" s="61">
        <v>3000</v>
      </c>
      <c r="E92" s="60">
        <v>0</v>
      </c>
      <c r="F92" s="169">
        <v>0</v>
      </c>
      <c r="G92" s="61">
        <v>3000</v>
      </c>
      <c r="H92" s="61">
        <v>0</v>
      </c>
      <c r="I92" s="11">
        <f t="shared" si="5"/>
        <v>3000</v>
      </c>
      <c r="J92" s="11">
        <v>0</v>
      </c>
      <c r="K92" s="79">
        <v>0</v>
      </c>
      <c r="L92" s="62"/>
    </row>
    <row r="93" spans="1:12" ht="138" customHeight="1" x14ac:dyDescent="0.5">
      <c r="A93" s="15" t="s">
        <v>114</v>
      </c>
      <c r="B93" s="12" t="s">
        <v>115</v>
      </c>
      <c r="C93" s="12" t="s">
        <v>14</v>
      </c>
      <c r="D93" s="61">
        <v>600000</v>
      </c>
      <c r="E93" s="60">
        <v>150000</v>
      </c>
      <c r="F93" s="169">
        <v>150000</v>
      </c>
      <c r="G93" s="61">
        <v>150000</v>
      </c>
      <c r="H93" s="61">
        <v>150000</v>
      </c>
      <c r="I93" s="11">
        <f t="shared" si="5"/>
        <v>600000</v>
      </c>
      <c r="J93" s="11">
        <v>0</v>
      </c>
      <c r="K93" s="79">
        <v>0</v>
      </c>
      <c r="L93" s="62"/>
    </row>
    <row r="94" spans="1:12" ht="81" customHeight="1" x14ac:dyDescent="0.5">
      <c r="A94" s="304" t="s">
        <v>116</v>
      </c>
      <c r="B94" s="15" t="s">
        <v>39</v>
      </c>
      <c r="C94" s="12" t="s">
        <v>14</v>
      </c>
      <c r="D94" s="61">
        <v>175000</v>
      </c>
      <c r="E94" s="60">
        <v>0</v>
      </c>
      <c r="F94" s="169">
        <v>65000</v>
      </c>
      <c r="G94" s="61">
        <v>90000</v>
      </c>
      <c r="H94" s="61">
        <v>20000</v>
      </c>
      <c r="I94" s="11">
        <f t="shared" si="5"/>
        <v>175000</v>
      </c>
      <c r="J94" s="11">
        <v>0</v>
      </c>
      <c r="K94" s="79">
        <v>0</v>
      </c>
      <c r="L94" s="62"/>
    </row>
    <row r="95" spans="1:12" ht="108" customHeight="1" x14ac:dyDescent="0.5">
      <c r="A95" s="305" t="s">
        <v>148</v>
      </c>
      <c r="B95" s="187" t="s">
        <v>16</v>
      </c>
      <c r="C95" s="187" t="s">
        <v>37</v>
      </c>
      <c r="D95" s="79">
        <v>96700</v>
      </c>
      <c r="E95" s="90">
        <v>0</v>
      </c>
      <c r="F95" s="90">
        <v>55300</v>
      </c>
      <c r="G95" s="90">
        <v>31100</v>
      </c>
      <c r="H95" s="90">
        <v>10300</v>
      </c>
      <c r="I95" s="89">
        <f>I96+I97+I98+I99+I100+I101+I102</f>
        <v>96700</v>
      </c>
      <c r="J95" s="89">
        <f>J96+J97+J98+J99+J100+J101+J102</f>
        <v>0</v>
      </c>
      <c r="K95" s="89">
        <f>K96+K97+K98+K99+K100+K101+K102</f>
        <v>0</v>
      </c>
      <c r="L95" s="89"/>
    </row>
    <row r="96" spans="1:12" ht="51" customHeight="1" x14ac:dyDescent="0.5">
      <c r="A96" s="183" t="s">
        <v>139</v>
      </c>
      <c r="B96" s="187" t="s">
        <v>18</v>
      </c>
      <c r="C96" s="187" t="s">
        <v>37</v>
      </c>
      <c r="D96" s="95">
        <v>10800</v>
      </c>
      <c r="E96" s="172">
        <v>0</v>
      </c>
      <c r="F96" s="95">
        <v>10800</v>
      </c>
      <c r="G96" s="95">
        <v>0</v>
      </c>
      <c r="H96" s="95">
        <v>0</v>
      </c>
      <c r="I96" s="95">
        <f t="shared" ref="I96:I105" si="6">D96-J96-K96</f>
        <v>10800</v>
      </c>
      <c r="J96" s="95"/>
      <c r="K96" s="95"/>
      <c r="L96" s="196"/>
    </row>
    <row r="97" spans="1:12" ht="122.1" customHeight="1" x14ac:dyDescent="0.5">
      <c r="A97" s="183" t="s">
        <v>140</v>
      </c>
      <c r="B97" s="187" t="s">
        <v>18</v>
      </c>
      <c r="C97" s="187" t="s">
        <v>37</v>
      </c>
      <c r="D97" s="95">
        <v>22000</v>
      </c>
      <c r="E97" s="172"/>
      <c r="F97" s="95">
        <v>12000</v>
      </c>
      <c r="G97" s="95">
        <v>10000</v>
      </c>
      <c r="H97" s="95">
        <v>0</v>
      </c>
      <c r="I97" s="95">
        <f t="shared" si="6"/>
        <v>22000</v>
      </c>
      <c r="J97" s="95"/>
      <c r="K97" s="44"/>
      <c r="L97" s="197"/>
    </row>
    <row r="98" spans="1:12" ht="66.75" customHeight="1" x14ac:dyDescent="0.5">
      <c r="A98" s="187" t="s">
        <v>141</v>
      </c>
      <c r="B98" s="187" t="s">
        <v>135</v>
      </c>
      <c r="C98" s="187" t="s">
        <v>37</v>
      </c>
      <c r="D98" s="95">
        <v>7200</v>
      </c>
      <c r="E98" s="172">
        <v>0</v>
      </c>
      <c r="F98" s="95">
        <v>3600</v>
      </c>
      <c r="G98" s="95">
        <v>3600</v>
      </c>
      <c r="H98" s="95">
        <v>0</v>
      </c>
      <c r="I98" s="95">
        <f t="shared" si="6"/>
        <v>7200</v>
      </c>
      <c r="J98" s="95"/>
      <c r="K98" s="44"/>
      <c r="L98" s="56"/>
    </row>
    <row r="99" spans="1:12" ht="84.75" customHeight="1" x14ac:dyDescent="0.5">
      <c r="A99" s="183" t="s">
        <v>142</v>
      </c>
      <c r="B99" s="199" t="s">
        <v>38</v>
      </c>
      <c r="C99" s="187" t="s">
        <v>37</v>
      </c>
      <c r="D99" s="95">
        <v>6200</v>
      </c>
      <c r="E99" s="172">
        <v>0</v>
      </c>
      <c r="F99" s="95">
        <v>0</v>
      </c>
      <c r="G99" s="95">
        <v>0</v>
      </c>
      <c r="H99" s="95">
        <v>6200</v>
      </c>
      <c r="I99" s="95">
        <f t="shared" si="6"/>
        <v>6200</v>
      </c>
      <c r="J99" s="95"/>
      <c r="K99" s="44"/>
      <c r="L99" s="197"/>
    </row>
    <row r="100" spans="1:12" ht="60.75" customHeight="1" x14ac:dyDescent="0.5">
      <c r="A100" s="187" t="s">
        <v>143</v>
      </c>
      <c r="B100" s="199" t="s">
        <v>19</v>
      </c>
      <c r="C100" s="199" t="s">
        <v>37</v>
      </c>
      <c r="D100" s="131">
        <v>26600</v>
      </c>
      <c r="E100" s="172">
        <v>0</v>
      </c>
      <c r="F100" s="95">
        <v>13300</v>
      </c>
      <c r="G100" s="95">
        <v>13300</v>
      </c>
      <c r="H100" s="95">
        <v>0</v>
      </c>
      <c r="I100" s="95">
        <f t="shared" si="6"/>
        <v>26600</v>
      </c>
      <c r="J100" s="44"/>
      <c r="K100" s="44"/>
      <c r="L100" s="197"/>
    </row>
    <row r="101" spans="1:12" ht="108" customHeight="1" x14ac:dyDescent="0.5">
      <c r="A101" s="199" t="s">
        <v>144</v>
      </c>
      <c r="B101" s="199" t="s">
        <v>19</v>
      </c>
      <c r="C101" s="199" t="s">
        <v>37</v>
      </c>
      <c r="D101" s="131">
        <v>7200</v>
      </c>
      <c r="E101" s="172">
        <v>0</v>
      </c>
      <c r="F101" s="95">
        <v>7200</v>
      </c>
      <c r="G101" s="95">
        <v>0</v>
      </c>
      <c r="H101" s="95">
        <v>0</v>
      </c>
      <c r="I101" s="95">
        <f t="shared" si="6"/>
        <v>7200</v>
      </c>
      <c r="J101" s="44"/>
      <c r="K101" s="44"/>
      <c r="L101" s="197"/>
    </row>
    <row r="102" spans="1:12" ht="61.5" customHeight="1" x14ac:dyDescent="0.5">
      <c r="A102" s="199" t="s">
        <v>145</v>
      </c>
      <c r="B102" s="199" t="s">
        <v>50</v>
      </c>
      <c r="C102" s="199" t="s">
        <v>37</v>
      </c>
      <c r="D102" s="131">
        <v>16700</v>
      </c>
      <c r="E102" s="172">
        <v>0</v>
      </c>
      <c r="F102" s="94">
        <v>8350</v>
      </c>
      <c r="G102" s="94">
        <v>4175</v>
      </c>
      <c r="H102" s="94">
        <v>4175</v>
      </c>
      <c r="I102" s="95">
        <f t="shared" si="6"/>
        <v>16700</v>
      </c>
      <c r="J102" s="44"/>
      <c r="K102" s="44"/>
      <c r="L102" s="197"/>
    </row>
    <row r="103" spans="1:12" ht="63" customHeight="1" x14ac:dyDescent="0.5">
      <c r="A103" s="200" t="s">
        <v>160</v>
      </c>
      <c r="B103" s="199" t="s">
        <v>39</v>
      </c>
      <c r="C103" s="199" t="s">
        <v>37</v>
      </c>
      <c r="D103" s="68">
        <v>50000</v>
      </c>
      <c r="E103" s="60">
        <v>0</v>
      </c>
      <c r="F103" s="95">
        <v>50000</v>
      </c>
      <c r="G103" s="12">
        <v>0</v>
      </c>
      <c r="H103" s="12">
        <v>0</v>
      </c>
      <c r="I103" s="66">
        <f t="shared" si="6"/>
        <v>50000</v>
      </c>
      <c r="J103" s="66"/>
      <c r="K103" s="66"/>
      <c r="L103" s="197"/>
    </row>
    <row r="104" spans="1:12" s="203" customFormat="1" ht="65.25" customHeight="1" x14ac:dyDescent="0.5">
      <c r="A104" s="201" t="s">
        <v>149</v>
      </c>
      <c r="B104" s="199" t="s">
        <v>39</v>
      </c>
      <c r="C104" s="199" t="s">
        <v>40</v>
      </c>
      <c r="D104" s="118">
        <v>279000</v>
      </c>
      <c r="E104" s="90">
        <v>78000</v>
      </c>
      <c r="F104" s="119">
        <v>87000</v>
      </c>
      <c r="G104" s="119">
        <v>0</v>
      </c>
      <c r="H104" s="119">
        <v>114000</v>
      </c>
      <c r="I104" s="202">
        <f t="shared" si="6"/>
        <v>198500</v>
      </c>
      <c r="J104" s="44">
        <v>80500</v>
      </c>
      <c r="K104" s="44">
        <v>0</v>
      </c>
      <c r="L104" s="69"/>
    </row>
    <row r="105" spans="1:12" s="203" customFormat="1" ht="67.5" customHeight="1" x14ac:dyDescent="0.5">
      <c r="A105" s="183" t="s">
        <v>150</v>
      </c>
      <c r="B105" s="187" t="s">
        <v>39</v>
      </c>
      <c r="C105" s="187" t="s">
        <v>40</v>
      </c>
      <c r="D105" s="79">
        <v>71000</v>
      </c>
      <c r="E105" s="90">
        <v>0</v>
      </c>
      <c r="F105" s="119">
        <v>0</v>
      </c>
      <c r="G105" s="119">
        <v>24000</v>
      </c>
      <c r="H105" s="119">
        <v>47000</v>
      </c>
      <c r="I105" s="44">
        <f t="shared" si="6"/>
        <v>71000</v>
      </c>
      <c r="J105" s="63"/>
      <c r="K105" s="63"/>
      <c r="L105" s="69"/>
    </row>
    <row r="106" spans="1:12" s="203" customFormat="1" ht="65.25" customHeight="1" x14ac:dyDescent="0.5">
      <c r="A106" s="183" t="s">
        <v>151</v>
      </c>
      <c r="B106" s="187" t="s">
        <v>39</v>
      </c>
      <c r="C106" s="187" t="s">
        <v>40</v>
      </c>
      <c r="D106" s="79">
        <v>350000</v>
      </c>
      <c r="E106" s="90">
        <v>350000</v>
      </c>
      <c r="F106" s="119">
        <v>0</v>
      </c>
      <c r="G106" s="119">
        <v>0</v>
      </c>
      <c r="H106" s="119">
        <v>0</v>
      </c>
      <c r="I106" s="44">
        <f>D106-J106</f>
        <v>9.0000000025611371E-2</v>
      </c>
      <c r="J106" s="44">
        <v>349999.91</v>
      </c>
      <c r="K106" s="63"/>
      <c r="L106" s="69"/>
    </row>
    <row r="107" spans="1:12" s="203" customFormat="1" ht="215.25" customHeight="1" x14ac:dyDescent="0.5">
      <c r="A107" s="183" t="s">
        <v>220</v>
      </c>
      <c r="B107" s="187" t="s">
        <v>39</v>
      </c>
      <c r="C107" s="187" t="s">
        <v>43</v>
      </c>
      <c r="D107" s="42">
        <v>384900</v>
      </c>
      <c r="E107" s="42">
        <v>0</v>
      </c>
      <c r="F107" s="184">
        <v>169900</v>
      </c>
      <c r="G107" s="42">
        <v>142000</v>
      </c>
      <c r="H107" s="42">
        <v>73000</v>
      </c>
      <c r="I107" s="44"/>
      <c r="J107" s="44"/>
      <c r="K107" s="63"/>
      <c r="L107" s="69"/>
    </row>
    <row r="108" spans="1:12" ht="45.95" customHeight="1" x14ac:dyDescent="0.5">
      <c r="A108" s="876" t="s">
        <v>41</v>
      </c>
      <c r="B108" s="877"/>
      <c r="C108" s="878"/>
      <c r="D108" s="254">
        <f t="shared" ref="D108:H109" si="7">D109</f>
        <v>44000</v>
      </c>
      <c r="E108" s="254">
        <f t="shared" si="7"/>
        <v>0</v>
      </c>
      <c r="F108" s="254">
        <f t="shared" si="7"/>
        <v>0</v>
      </c>
      <c r="G108" s="254">
        <f t="shared" si="7"/>
        <v>33000</v>
      </c>
      <c r="H108" s="254">
        <f t="shared" si="7"/>
        <v>11000</v>
      </c>
      <c r="I108" s="255">
        <f>I109</f>
        <v>44000</v>
      </c>
      <c r="J108" s="255">
        <f t="shared" ref="J108:L109" si="8">J109</f>
        <v>0</v>
      </c>
      <c r="K108" s="255">
        <f t="shared" si="8"/>
        <v>0</v>
      </c>
      <c r="L108" s="255">
        <f t="shared" si="8"/>
        <v>0</v>
      </c>
    </row>
    <row r="109" spans="1:12" ht="45" customHeight="1" x14ac:dyDescent="0.5">
      <c r="A109" s="898" t="s">
        <v>152</v>
      </c>
      <c r="B109" s="899"/>
      <c r="C109" s="900"/>
      <c r="D109" s="243">
        <f t="shared" si="7"/>
        <v>44000</v>
      </c>
      <c r="E109" s="243">
        <f t="shared" si="7"/>
        <v>0</v>
      </c>
      <c r="F109" s="243">
        <f t="shared" si="7"/>
        <v>0</v>
      </c>
      <c r="G109" s="243">
        <f t="shared" si="7"/>
        <v>33000</v>
      </c>
      <c r="H109" s="243">
        <f t="shared" si="7"/>
        <v>11000</v>
      </c>
      <c r="I109" s="244">
        <f>I110</f>
        <v>44000</v>
      </c>
      <c r="J109" s="244">
        <f t="shared" si="8"/>
        <v>0</v>
      </c>
      <c r="K109" s="244">
        <f t="shared" si="8"/>
        <v>0</v>
      </c>
      <c r="L109" s="244">
        <f t="shared" si="8"/>
        <v>0</v>
      </c>
    </row>
    <row r="110" spans="1:12" ht="89.25" customHeight="1" x14ac:dyDescent="0.5">
      <c r="A110" s="191" t="s">
        <v>117</v>
      </c>
      <c r="B110" s="187" t="s">
        <v>42</v>
      </c>
      <c r="C110" s="187" t="s">
        <v>43</v>
      </c>
      <c r="D110" s="79">
        <v>44000</v>
      </c>
      <c r="E110" s="53">
        <v>0</v>
      </c>
      <c r="F110" s="90">
        <v>0</v>
      </c>
      <c r="G110" s="53">
        <v>33000</v>
      </c>
      <c r="H110" s="53">
        <v>11000</v>
      </c>
      <c r="I110" s="64">
        <f>D110-J110-K110</f>
        <v>44000</v>
      </c>
      <c r="J110" s="66">
        <v>0</v>
      </c>
      <c r="K110" s="66"/>
      <c r="L110" s="66"/>
    </row>
    <row r="111" spans="1:12" ht="20.25" customHeight="1" x14ac:dyDescent="0.5">
      <c r="A111" s="929" t="s">
        <v>44</v>
      </c>
      <c r="B111" s="930"/>
      <c r="C111" s="204"/>
      <c r="D111" s="120">
        <f t="shared" ref="D111:L111" si="9">D108+D55+D52</f>
        <v>33676300</v>
      </c>
      <c r="E111" s="222">
        <f t="shared" si="9"/>
        <v>581670</v>
      </c>
      <c r="F111" s="285">
        <f t="shared" si="9"/>
        <v>997130</v>
      </c>
      <c r="G111" s="275">
        <f t="shared" si="9"/>
        <v>31659700</v>
      </c>
      <c r="H111" s="120">
        <f t="shared" si="9"/>
        <v>437800</v>
      </c>
      <c r="I111" s="121">
        <f t="shared" si="9"/>
        <v>32840005.09</v>
      </c>
      <c r="J111" s="121">
        <f t="shared" si="9"/>
        <v>436244.91</v>
      </c>
      <c r="K111" s="121">
        <f>K108+K55+K52</f>
        <v>15150</v>
      </c>
      <c r="L111" s="121">
        <f t="shared" si="9"/>
        <v>0</v>
      </c>
    </row>
    <row r="112" spans="1:12" ht="20.25" customHeight="1" x14ac:dyDescent="0.5">
      <c r="A112" s="205"/>
      <c r="B112" s="205"/>
      <c r="C112" s="206"/>
      <c r="D112" s="137"/>
      <c r="E112" s="137"/>
      <c r="F112" s="286"/>
      <c r="G112" s="137"/>
      <c r="H112" s="137"/>
      <c r="I112" s="138"/>
      <c r="J112" s="138"/>
      <c r="K112" s="138"/>
      <c r="L112" s="138"/>
    </row>
    <row r="113" spans="1:12" ht="20.25" customHeight="1" x14ac:dyDescent="0.5">
      <c r="A113" s="205"/>
      <c r="B113" s="205"/>
      <c r="C113" s="206"/>
      <c r="D113" s="137"/>
      <c r="E113" s="137"/>
      <c r="F113" s="286"/>
      <c r="G113" s="137"/>
      <c r="H113" s="137"/>
      <c r="I113" s="138"/>
      <c r="J113" s="138"/>
      <c r="K113" s="138"/>
      <c r="L113" s="138"/>
    </row>
    <row r="114" spans="1:12" ht="20.25" customHeight="1" x14ac:dyDescent="0.5">
      <c r="A114" s="205"/>
      <c r="B114" s="205"/>
      <c r="C114" s="206"/>
      <c r="D114" s="137"/>
      <c r="E114" s="137"/>
      <c r="F114" s="286"/>
      <c r="G114" s="137"/>
      <c r="H114" s="137"/>
      <c r="I114" s="138"/>
      <c r="J114" s="138"/>
      <c r="K114" s="138"/>
      <c r="L114" s="138"/>
    </row>
    <row r="115" spans="1:12" ht="20.25" customHeight="1" x14ac:dyDescent="0.5">
      <c r="A115" s="205"/>
      <c r="B115" s="205"/>
      <c r="C115" s="206"/>
      <c r="D115" s="137"/>
      <c r="E115" s="137"/>
      <c r="F115" s="286"/>
      <c r="G115" s="137"/>
      <c r="H115" s="137"/>
      <c r="I115" s="138"/>
      <c r="J115" s="138"/>
      <c r="K115" s="138"/>
      <c r="L115" s="138"/>
    </row>
    <row r="116" spans="1:12" ht="20.25" customHeight="1" x14ac:dyDescent="0.5">
      <c r="A116" s="205"/>
      <c r="B116" s="205"/>
      <c r="C116" s="206"/>
      <c r="D116" s="137"/>
      <c r="E116" s="137"/>
      <c r="F116" s="286"/>
      <c r="G116" s="137"/>
      <c r="H116" s="137"/>
      <c r="I116" s="138"/>
      <c r="J116" s="138"/>
      <c r="K116" s="138"/>
      <c r="L116" s="138"/>
    </row>
    <row r="117" spans="1:12" ht="20.25" customHeight="1" x14ac:dyDescent="0.5">
      <c r="A117" s="205"/>
      <c r="B117" s="205"/>
      <c r="C117" s="206"/>
      <c r="D117" s="137"/>
      <c r="E117" s="137"/>
      <c r="F117" s="286"/>
      <c r="G117" s="137"/>
      <c r="H117" s="137"/>
      <c r="I117" s="138"/>
      <c r="J117" s="138"/>
      <c r="K117" s="138"/>
      <c r="L117" s="138"/>
    </row>
    <row r="118" spans="1:12" ht="20.25" customHeight="1" x14ac:dyDescent="0.5">
      <c r="A118" s="205"/>
      <c r="B118" s="205"/>
      <c r="C118" s="206"/>
      <c r="D118" s="137"/>
      <c r="E118" s="137"/>
      <c r="F118" s="286"/>
      <c r="G118" s="137"/>
      <c r="H118" s="137"/>
      <c r="I118" s="138"/>
      <c r="J118" s="138"/>
      <c r="K118" s="138"/>
      <c r="L118" s="138"/>
    </row>
    <row r="119" spans="1:12" ht="20.25" customHeight="1" x14ac:dyDescent="0.5">
      <c r="A119" s="205"/>
      <c r="B119" s="205"/>
      <c r="C119" s="206"/>
      <c r="D119" s="137"/>
      <c r="E119" s="137"/>
      <c r="F119" s="286"/>
      <c r="G119" s="137"/>
      <c r="H119" s="137"/>
      <c r="I119" s="138"/>
      <c r="J119" s="138"/>
      <c r="K119" s="138"/>
      <c r="L119" s="138"/>
    </row>
    <row r="120" spans="1:12" ht="21.75" customHeight="1" x14ac:dyDescent="0.5">
      <c r="A120" s="931" t="s">
        <v>45</v>
      </c>
      <c r="B120" s="932"/>
      <c r="C120" s="933"/>
      <c r="D120" s="257">
        <f>D122+D125</f>
        <v>4040600</v>
      </c>
      <c r="E120" s="257">
        <f t="shared" ref="E120:K120" si="10">E122+E125</f>
        <v>954100</v>
      </c>
      <c r="F120" s="287">
        <f t="shared" si="10"/>
        <v>1318850</v>
      </c>
      <c r="G120" s="257">
        <f t="shared" si="10"/>
        <v>974700</v>
      </c>
      <c r="H120" s="257">
        <f t="shared" si="10"/>
        <v>0</v>
      </c>
      <c r="I120" s="277">
        <f t="shared" si="10"/>
        <v>3725294.76</v>
      </c>
      <c r="J120" s="277">
        <f t="shared" si="10"/>
        <v>278657.74</v>
      </c>
      <c r="K120" s="257">
        <f t="shared" si="10"/>
        <v>36647.5</v>
      </c>
      <c r="L120" s="256"/>
    </row>
    <row r="121" spans="1:12" ht="21.75" customHeight="1" x14ac:dyDescent="0.5">
      <c r="A121" s="886" t="s">
        <v>46</v>
      </c>
      <c r="B121" s="887"/>
      <c r="C121" s="888"/>
      <c r="D121" s="122"/>
      <c r="E121" s="173"/>
      <c r="F121" s="123"/>
      <c r="G121" s="123"/>
      <c r="H121" s="123"/>
      <c r="I121" s="207"/>
      <c r="J121" s="148"/>
      <c r="K121" s="148"/>
      <c r="L121" s="148"/>
    </row>
    <row r="122" spans="1:12" ht="25.5" customHeight="1" x14ac:dyDescent="0.5">
      <c r="A122" s="876" t="s">
        <v>47</v>
      </c>
      <c r="B122" s="877"/>
      <c r="C122" s="878"/>
      <c r="D122" s="258">
        <f>D124</f>
        <v>100000</v>
      </c>
      <c r="E122" s="258">
        <f>E124</f>
        <v>55000</v>
      </c>
      <c r="F122" s="288">
        <f>F124</f>
        <v>35000</v>
      </c>
      <c r="G122" s="258">
        <f>G124</f>
        <v>10000</v>
      </c>
      <c r="H122" s="258">
        <f>H124</f>
        <v>0</v>
      </c>
      <c r="I122" s="255">
        <f>I123</f>
        <v>45919</v>
      </c>
      <c r="J122" s="255">
        <f>J123</f>
        <v>54081</v>
      </c>
      <c r="K122" s="255">
        <f>K123</f>
        <v>0</v>
      </c>
      <c r="L122" s="259"/>
    </row>
    <row r="123" spans="1:12" ht="42.75" customHeight="1" x14ac:dyDescent="0.5">
      <c r="A123" s="898" t="s">
        <v>153</v>
      </c>
      <c r="B123" s="899"/>
      <c r="C123" s="900"/>
      <c r="D123" s="245">
        <f t="shared" ref="D123:J123" si="11">D124</f>
        <v>100000</v>
      </c>
      <c r="E123" s="245">
        <f t="shared" si="11"/>
        <v>55000</v>
      </c>
      <c r="F123" s="289">
        <f t="shared" si="11"/>
        <v>35000</v>
      </c>
      <c r="G123" s="245">
        <f t="shared" si="11"/>
        <v>10000</v>
      </c>
      <c r="H123" s="245">
        <f t="shared" si="11"/>
        <v>0</v>
      </c>
      <c r="I123" s="245">
        <f t="shared" si="11"/>
        <v>45919</v>
      </c>
      <c r="J123" s="245">
        <f t="shared" si="11"/>
        <v>54081</v>
      </c>
      <c r="K123" s="244">
        <v>0</v>
      </c>
      <c r="L123" s="246"/>
    </row>
    <row r="124" spans="1:12" ht="42" customHeight="1" x14ac:dyDescent="0.5">
      <c r="A124" s="191" t="s">
        <v>118</v>
      </c>
      <c r="B124" s="187" t="s">
        <v>16</v>
      </c>
      <c r="C124" s="187" t="s">
        <v>43</v>
      </c>
      <c r="D124" s="84">
        <v>100000</v>
      </c>
      <c r="E124" s="85">
        <v>55000</v>
      </c>
      <c r="F124" s="290">
        <v>35000</v>
      </c>
      <c r="G124" s="85">
        <v>10000</v>
      </c>
      <c r="H124" s="85">
        <v>0</v>
      </c>
      <c r="I124" s="66">
        <f>D124-J124</f>
        <v>45919</v>
      </c>
      <c r="J124" s="66">
        <v>54081</v>
      </c>
      <c r="K124" s="66">
        <v>0</v>
      </c>
      <c r="L124" s="56"/>
    </row>
    <row r="125" spans="1:12" ht="29.1" customHeight="1" x14ac:dyDescent="0.5">
      <c r="A125" s="876" t="s">
        <v>48</v>
      </c>
      <c r="B125" s="877"/>
      <c r="C125" s="878"/>
      <c r="D125" s="258">
        <f>D126</f>
        <v>3940600</v>
      </c>
      <c r="E125" s="258">
        <f>E126</f>
        <v>899100</v>
      </c>
      <c r="F125" s="288">
        <f>F126</f>
        <v>1283850</v>
      </c>
      <c r="G125" s="258">
        <f>G126</f>
        <v>964700</v>
      </c>
      <c r="H125" s="260"/>
      <c r="I125" s="261">
        <f>I129+I135+I149+I150+I151+I152</f>
        <v>3679375.76</v>
      </c>
      <c r="J125" s="262">
        <f>J129+J135+J149+J150+J151+J152</f>
        <v>224576.74</v>
      </c>
      <c r="K125" s="262">
        <f>K129+K135+K149+K150+K151+K152</f>
        <v>36647.5</v>
      </c>
      <c r="L125" s="259"/>
    </row>
    <row r="126" spans="1:12" ht="23.25" customHeight="1" x14ac:dyDescent="0.5">
      <c r="A126" s="898" t="s">
        <v>49</v>
      </c>
      <c r="B126" s="899"/>
      <c r="C126" s="900"/>
      <c r="D126" s="245">
        <f>D129+D135+D149+D150+D151+D152</f>
        <v>3940600</v>
      </c>
      <c r="E126" s="245">
        <f t="shared" ref="E126:K126" si="12">E129+E135+E149+E150+E151+E152</f>
        <v>899100</v>
      </c>
      <c r="F126" s="289">
        <f t="shared" si="12"/>
        <v>1283850</v>
      </c>
      <c r="G126" s="245">
        <f t="shared" si="12"/>
        <v>964700</v>
      </c>
      <c r="H126" s="245">
        <f t="shared" si="12"/>
        <v>792950</v>
      </c>
      <c r="I126" s="278">
        <f t="shared" si="12"/>
        <v>3679375.76</v>
      </c>
      <c r="J126" s="278">
        <f t="shared" si="12"/>
        <v>224576.74</v>
      </c>
      <c r="K126" s="245">
        <f t="shared" si="12"/>
        <v>36647.5</v>
      </c>
      <c r="L126" s="246"/>
    </row>
    <row r="127" spans="1:12" ht="27" customHeight="1" x14ac:dyDescent="0.5">
      <c r="A127" s="926" t="s">
        <v>137</v>
      </c>
      <c r="B127" s="927"/>
      <c r="C127" s="927"/>
      <c r="D127" s="928"/>
      <c r="E127" s="174"/>
      <c r="F127" s="44"/>
      <c r="G127" s="66"/>
      <c r="H127" s="66"/>
      <c r="I127" s="66"/>
      <c r="J127" s="66"/>
      <c r="K127" s="66"/>
      <c r="L127" s="66"/>
    </row>
    <row r="128" spans="1:12" ht="24.75" customHeight="1" x14ac:dyDescent="0.5">
      <c r="A128" s="208" t="s">
        <v>55</v>
      </c>
      <c r="B128" s="66"/>
      <c r="C128" s="66"/>
      <c r="D128" s="83"/>
      <c r="E128" s="174"/>
      <c r="F128" s="44"/>
      <c r="G128" s="66"/>
      <c r="H128" s="66"/>
      <c r="I128" s="66"/>
      <c r="J128" s="66"/>
      <c r="K128" s="66"/>
      <c r="L128" s="66"/>
    </row>
    <row r="129" spans="1:12" ht="75.75" customHeight="1" x14ac:dyDescent="0.5">
      <c r="A129" s="191" t="s">
        <v>154</v>
      </c>
      <c r="B129" s="209" t="s">
        <v>35</v>
      </c>
      <c r="C129" s="209" t="s">
        <v>43</v>
      </c>
      <c r="D129" s="89">
        <v>272000</v>
      </c>
      <c r="E129" s="90">
        <v>36850</v>
      </c>
      <c r="F129" s="90">
        <v>134400</v>
      </c>
      <c r="G129" s="90">
        <v>76250</v>
      </c>
      <c r="H129" s="90">
        <v>24500</v>
      </c>
      <c r="I129" s="98">
        <f>I130+I131+I132</f>
        <v>217120</v>
      </c>
      <c r="J129" s="64">
        <f>J130+J131+J132</f>
        <v>54880</v>
      </c>
      <c r="K129" s="64">
        <f>K130+K131+K132</f>
        <v>0</v>
      </c>
      <c r="L129" s="197"/>
    </row>
    <row r="130" spans="1:12" ht="56.25" customHeight="1" x14ac:dyDescent="0.5">
      <c r="A130" s="191" t="s">
        <v>131</v>
      </c>
      <c r="B130" s="209" t="s">
        <v>35</v>
      </c>
      <c r="C130" s="209" t="s">
        <v>43</v>
      </c>
      <c r="D130" s="89">
        <v>10000</v>
      </c>
      <c r="E130" s="90">
        <v>0</v>
      </c>
      <c r="F130" s="90">
        <v>10000</v>
      </c>
      <c r="G130" s="90">
        <v>0</v>
      </c>
      <c r="H130" s="90">
        <v>0</v>
      </c>
      <c r="I130" s="64">
        <f>D130-J130-K130</f>
        <v>10000</v>
      </c>
      <c r="J130" s="64">
        <v>0</v>
      </c>
      <c r="K130" s="64">
        <v>0</v>
      </c>
      <c r="L130" s="197"/>
    </row>
    <row r="131" spans="1:12" ht="49.5" customHeight="1" x14ac:dyDescent="0.5">
      <c r="A131" s="191" t="s">
        <v>132</v>
      </c>
      <c r="B131" s="209" t="s">
        <v>33</v>
      </c>
      <c r="C131" s="209" t="s">
        <v>43</v>
      </c>
      <c r="D131" s="89">
        <v>155450</v>
      </c>
      <c r="E131" s="90">
        <v>29650</v>
      </c>
      <c r="F131" s="90">
        <v>98600</v>
      </c>
      <c r="G131" s="90">
        <v>7700</v>
      </c>
      <c r="H131" s="90">
        <v>19500</v>
      </c>
      <c r="I131" s="98">
        <f>D131-J131+K131</f>
        <v>107770</v>
      </c>
      <c r="J131" s="64">
        <v>47680</v>
      </c>
      <c r="K131" s="64">
        <v>0</v>
      </c>
      <c r="L131" s="197"/>
    </row>
    <row r="132" spans="1:12" ht="72" customHeight="1" x14ac:dyDescent="0.5">
      <c r="A132" s="191" t="s">
        <v>133</v>
      </c>
      <c r="B132" s="209" t="s">
        <v>134</v>
      </c>
      <c r="C132" s="209" t="s">
        <v>43</v>
      </c>
      <c r="D132" s="89">
        <v>106550</v>
      </c>
      <c r="E132" s="90">
        <v>7200</v>
      </c>
      <c r="F132" s="90">
        <v>25800</v>
      </c>
      <c r="G132" s="90">
        <v>68550</v>
      </c>
      <c r="H132" s="90">
        <v>5000</v>
      </c>
      <c r="I132" s="98">
        <f>D132-J132+K132</f>
        <v>99350</v>
      </c>
      <c r="J132" s="64">
        <v>7200</v>
      </c>
      <c r="K132" s="64">
        <v>0</v>
      </c>
      <c r="L132" s="197"/>
    </row>
    <row r="133" spans="1:12" ht="22.5" customHeight="1" x14ac:dyDescent="0.5">
      <c r="A133" s="926" t="s">
        <v>137</v>
      </c>
      <c r="B133" s="927"/>
      <c r="C133" s="927"/>
      <c r="D133" s="928"/>
      <c r="E133" s="97"/>
      <c r="F133" s="97"/>
      <c r="G133" s="97"/>
      <c r="H133" s="97"/>
      <c r="I133" s="98"/>
      <c r="J133" s="98"/>
      <c r="K133" s="98"/>
      <c r="L133" s="197"/>
    </row>
    <row r="134" spans="1:12" ht="24.75" customHeight="1" x14ac:dyDescent="0.5">
      <c r="A134" s="926" t="s">
        <v>138</v>
      </c>
      <c r="B134" s="927"/>
      <c r="C134" s="927"/>
      <c r="D134" s="928"/>
      <c r="E134" s="97"/>
      <c r="F134" s="97"/>
      <c r="G134" s="97"/>
      <c r="H134" s="97"/>
      <c r="I134" s="98"/>
      <c r="J134" s="98"/>
      <c r="K134" s="98"/>
      <c r="L134" s="197"/>
    </row>
    <row r="135" spans="1:12" ht="73.5" customHeight="1" x14ac:dyDescent="0.5">
      <c r="A135" s="191" t="s">
        <v>119</v>
      </c>
      <c r="B135" s="187" t="s">
        <v>50</v>
      </c>
      <c r="C135" s="187" t="s">
        <v>43</v>
      </c>
      <c r="D135" s="89">
        <v>1076000</v>
      </c>
      <c r="E135" s="90">
        <v>277000</v>
      </c>
      <c r="F135" s="90">
        <v>377300</v>
      </c>
      <c r="G135" s="90">
        <v>245000</v>
      </c>
      <c r="H135" s="90">
        <v>176700</v>
      </c>
      <c r="I135" s="98">
        <f>SUM(I136:I148)</f>
        <v>914128.60000000009</v>
      </c>
      <c r="J135" s="98">
        <f>SUM(J136:J148)</f>
        <v>125223.9</v>
      </c>
      <c r="K135" s="98">
        <f>SUM(K136:K148)</f>
        <v>36647.5</v>
      </c>
      <c r="L135" s="197"/>
    </row>
    <row r="136" spans="1:12" ht="126.75" customHeight="1" x14ac:dyDescent="0.5">
      <c r="A136" s="210" t="s">
        <v>120</v>
      </c>
      <c r="B136" s="96" t="s">
        <v>18</v>
      </c>
      <c r="C136" s="96" t="s">
        <v>43</v>
      </c>
      <c r="D136" s="84">
        <v>99272</v>
      </c>
      <c r="E136" s="60">
        <v>10000</v>
      </c>
      <c r="F136" s="95">
        <v>49272</v>
      </c>
      <c r="G136" s="12">
        <v>40000</v>
      </c>
      <c r="H136" s="12">
        <v>0</v>
      </c>
      <c r="I136" s="66">
        <f t="shared" ref="I136:I143" si="13">D136-J136-K136</f>
        <v>89287</v>
      </c>
      <c r="J136" s="66">
        <v>9985</v>
      </c>
      <c r="K136" s="66"/>
      <c r="L136" s="197"/>
    </row>
    <row r="137" spans="1:12" ht="55.5" customHeight="1" x14ac:dyDescent="0.5">
      <c r="A137" s="210" t="s">
        <v>51</v>
      </c>
      <c r="B137" s="96" t="s">
        <v>19</v>
      </c>
      <c r="C137" s="96" t="s">
        <v>43</v>
      </c>
      <c r="D137" s="84">
        <v>44410</v>
      </c>
      <c r="E137" s="60">
        <v>10000</v>
      </c>
      <c r="F137" s="95">
        <v>20000</v>
      </c>
      <c r="G137" s="12">
        <v>14410</v>
      </c>
      <c r="H137" s="12">
        <v>0</v>
      </c>
      <c r="I137" s="66">
        <f t="shared" si="13"/>
        <v>34411</v>
      </c>
      <c r="J137" s="66">
        <v>9999</v>
      </c>
      <c r="K137" s="66"/>
      <c r="L137" s="197"/>
    </row>
    <row r="138" spans="1:12" ht="101.25" customHeight="1" x14ac:dyDescent="0.5">
      <c r="A138" s="210" t="s">
        <v>121</v>
      </c>
      <c r="B138" s="96" t="s">
        <v>19</v>
      </c>
      <c r="C138" s="96" t="s">
        <v>43</v>
      </c>
      <c r="D138" s="84">
        <v>14400</v>
      </c>
      <c r="E138" s="60">
        <v>0</v>
      </c>
      <c r="F138" s="95">
        <v>0</v>
      </c>
      <c r="G138" s="12">
        <v>0</v>
      </c>
      <c r="H138" s="12">
        <v>14400</v>
      </c>
      <c r="I138" s="66">
        <f t="shared" si="13"/>
        <v>14400</v>
      </c>
      <c r="J138" s="66">
        <v>0</v>
      </c>
      <c r="K138" s="66">
        <v>0</v>
      </c>
      <c r="L138" s="197"/>
    </row>
    <row r="139" spans="1:12" ht="123.75" customHeight="1" x14ac:dyDescent="0.5">
      <c r="A139" s="210" t="s">
        <v>52</v>
      </c>
      <c r="B139" s="96" t="s">
        <v>115</v>
      </c>
      <c r="C139" s="96" t="s">
        <v>43</v>
      </c>
      <c r="D139" s="84">
        <v>153377</v>
      </c>
      <c r="E139" s="172">
        <v>40000</v>
      </c>
      <c r="F139" s="169">
        <v>40000</v>
      </c>
      <c r="G139" s="169">
        <v>40000</v>
      </c>
      <c r="H139" s="169">
        <v>33377</v>
      </c>
      <c r="I139" s="101">
        <f>D139-J139-K139</f>
        <v>113573</v>
      </c>
      <c r="J139" s="66">
        <v>39804</v>
      </c>
      <c r="K139" s="66"/>
      <c r="L139" s="197"/>
    </row>
    <row r="140" spans="1:12" ht="66" customHeight="1" x14ac:dyDescent="0.5">
      <c r="A140" s="210" t="s">
        <v>53</v>
      </c>
      <c r="B140" s="96" t="s">
        <v>130</v>
      </c>
      <c r="C140" s="96" t="s">
        <v>43</v>
      </c>
      <c r="D140" s="84">
        <v>32688</v>
      </c>
      <c r="E140" s="60">
        <v>10000</v>
      </c>
      <c r="F140" s="95">
        <v>10000</v>
      </c>
      <c r="G140" s="12">
        <v>12688</v>
      </c>
      <c r="H140" s="12">
        <v>0</v>
      </c>
      <c r="I140" s="66">
        <f t="shared" si="13"/>
        <v>22688</v>
      </c>
      <c r="J140" s="66">
        <v>10000</v>
      </c>
      <c r="K140" s="66"/>
      <c r="L140" s="197"/>
    </row>
    <row r="141" spans="1:12" ht="82.5" customHeight="1" x14ac:dyDescent="0.5">
      <c r="A141" s="210" t="s">
        <v>54</v>
      </c>
      <c r="B141" s="96" t="s">
        <v>20</v>
      </c>
      <c r="C141" s="96" t="s">
        <v>43</v>
      </c>
      <c r="D141" s="84">
        <v>64927</v>
      </c>
      <c r="E141" s="60">
        <v>0</v>
      </c>
      <c r="F141" s="95">
        <v>19800</v>
      </c>
      <c r="G141" s="12">
        <v>20527</v>
      </c>
      <c r="H141" s="12">
        <v>24600</v>
      </c>
      <c r="I141" s="66">
        <f t="shared" si="13"/>
        <v>64927</v>
      </c>
      <c r="J141" s="66"/>
      <c r="K141" s="66"/>
      <c r="L141" s="197"/>
    </row>
    <row r="142" spans="1:12" ht="65.099999999999994" customHeight="1" x14ac:dyDescent="0.5">
      <c r="A142" s="210" t="s">
        <v>123</v>
      </c>
      <c r="B142" s="96" t="s">
        <v>24</v>
      </c>
      <c r="C142" s="96" t="s">
        <v>43</v>
      </c>
      <c r="D142" s="84">
        <v>24764</v>
      </c>
      <c r="E142" s="60">
        <v>0</v>
      </c>
      <c r="F142" s="95">
        <v>7264</v>
      </c>
      <c r="G142" s="12">
        <v>16500</v>
      </c>
      <c r="H142" s="12">
        <v>1000</v>
      </c>
      <c r="I142" s="66">
        <f t="shared" si="13"/>
        <v>24764</v>
      </c>
      <c r="J142" s="66"/>
      <c r="K142" s="66"/>
      <c r="L142" s="197"/>
    </row>
    <row r="143" spans="1:12" ht="86.1" customHeight="1" x14ac:dyDescent="0.5">
      <c r="A143" s="210" t="s">
        <v>124</v>
      </c>
      <c r="B143" s="96" t="s">
        <v>125</v>
      </c>
      <c r="C143" s="96" t="s">
        <v>43</v>
      </c>
      <c r="D143" s="84">
        <v>44574</v>
      </c>
      <c r="E143" s="60">
        <v>14574</v>
      </c>
      <c r="F143" s="95">
        <v>15000</v>
      </c>
      <c r="G143" s="12">
        <v>15000</v>
      </c>
      <c r="H143" s="12">
        <v>0</v>
      </c>
      <c r="I143" s="66">
        <f t="shared" si="13"/>
        <v>30000</v>
      </c>
      <c r="J143" s="66">
        <v>14574</v>
      </c>
      <c r="K143" s="66">
        <v>0</v>
      </c>
      <c r="L143" s="197"/>
    </row>
    <row r="144" spans="1:12" ht="74.099999999999994" customHeight="1" x14ac:dyDescent="0.5">
      <c r="A144" s="211" t="s">
        <v>122</v>
      </c>
      <c r="B144" s="212" t="s">
        <v>64</v>
      </c>
      <c r="C144" s="212" t="s">
        <v>43</v>
      </c>
      <c r="D144" s="91">
        <v>55470</v>
      </c>
      <c r="E144" s="60">
        <v>15470</v>
      </c>
      <c r="F144" s="95">
        <v>20000</v>
      </c>
      <c r="G144" s="12">
        <v>0</v>
      </c>
      <c r="H144" s="12">
        <v>0</v>
      </c>
      <c r="I144" s="132">
        <f>D144-J144</f>
        <v>37784.300000000003</v>
      </c>
      <c r="J144" s="132">
        <v>17685.7</v>
      </c>
      <c r="K144" s="132"/>
      <c r="L144" s="197"/>
    </row>
    <row r="145" spans="1:12" ht="66.95" customHeight="1" x14ac:dyDescent="0.5">
      <c r="A145" s="210" t="s">
        <v>126</v>
      </c>
      <c r="B145" s="209" t="s">
        <v>26</v>
      </c>
      <c r="C145" s="212" t="s">
        <v>43</v>
      </c>
      <c r="D145" s="84">
        <v>22782</v>
      </c>
      <c r="E145" s="60">
        <v>0</v>
      </c>
      <c r="F145" s="95">
        <v>14000</v>
      </c>
      <c r="G145" s="12">
        <v>8782</v>
      </c>
      <c r="H145" s="12"/>
      <c r="I145" s="132">
        <f t="shared" ref="I145:I152" si="14">D145-J145-K145</f>
        <v>22782</v>
      </c>
      <c r="J145" s="132"/>
      <c r="K145" s="66"/>
      <c r="L145" s="197"/>
    </row>
    <row r="146" spans="1:12" ht="65.099999999999994" customHeight="1" x14ac:dyDescent="0.5">
      <c r="A146" s="210" t="s">
        <v>127</v>
      </c>
      <c r="B146" s="96" t="s">
        <v>30</v>
      </c>
      <c r="C146" s="212" t="s">
        <v>43</v>
      </c>
      <c r="D146" s="84">
        <v>74336</v>
      </c>
      <c r="E146" s="60">
        <v>20000</v>
      </c>
      <c r="F146" s="95">
        <v>25000</v>
      </c>
      <c r="G146" s="12">
        <v>25000</v>
      </c>
      <c r="H146" s="12">
        <v>4336</v>
      </c>
      <c r="I146" s="132">
        <f t="shared" si="14"/>
        <v>74336</v>
      </c>
      <c r="J146" s="132"/>
      <c r="K146" s="66"/>
      <c r="L146" s="213"/>
    </row>
    <row r="147" spans="1:12" ht="68.25" customHeight="1" x14ac:dyDescent="0.5">
      <c r="A147" s="210" t="s">
        <v>128</v>
      </c>
      <c r="B147" s="96" t="s">
        <v>16</v>
      </c>
      <c r="C147" s="212" t="s">
        <v>43</v>
      </c>
      <c r="D147" s="84">
        <v>45000</v>
      </c>
      <c r="E147" s="172">
        <v>18000</v>
      </c>
      <c r="F147" s="95">
        <v>18000</v>
      </c>
      <c r="G147" s="94">
        <v>9000</v>
      </c>
      <c r="H147" s="95">
        <v>0</v>
      </c>
      <c r="I147" s="132">
        <f t="shared" si="14"/>
        <v>45000</v>
      </c>
      <c r="J147" s="132"/>
      <c r="K147" s="66"/>
      <c r="L147" s="213"/>
    </row>
    <row r="148" spans="1:12" ht="87.95" customHeight="1" x14ac:dyDescent="0.5">
      <c r="A148" s="210" t="s">
        <v>129</v>
      </c>
      <c r="B148" s="96" t="s">
        <v>50</v>
      </c>
      <c r="C148" s="212" t="s">
        <v>43</v>
      </c>
      <c r="D148" s="84">
        <v>400000</v>
      </c>
      <c r="E148" s="172">
        <v>138950</v>
      </c>
      <c r="F148" s="95">
        <v>138950</v>
      </c>
      <c r="G148" s="94">
        <v>43150</v>
      </c>
      <c r="H148" s="95">
        <v>78950</v>
      </c>
      <c r="I148" s="214">
        <f t="shared" si="14"/>
        <v>340176.3</v>
      </c>
      <c r="J148" s="132">
        <v>23176.2</v>
      </c>
      <c r="K148" s="66">
        <v>36647.5</v>
      </c>
      <c r="L148" s="197"/>
    </row>
    <row r="149" spans="1:12" ht="100.5" customHeight="1" x14ac:dyDescent="0.5">
      <c r="A149" s="210" t="s">
        <v>155</v>
      </c>
      <c r="B149" s="215" t="s">
        <v>50</v>
      </c>
      <c r="C149" s="215" t="s">
        <v>14</v>
      </c>
      <c r="D149" s="99">
        <v>240700</v>
      </c>
      <c r="E149" s="100">
        <v>30000</v>
      </c>
      <c r="F149" s="97">
        <v>90400</v>
      </c>
      <c r="G149" s="100">
        <v>60200</v>
      </c>
      <c r="H149" s="100">
        <v>60100</v>
      </c>
      <c r="I149" s="98">
        <f t="shared" si="14"/>
        <v>216606</v>
      </c>
      <c r="J149" s="98">
        <v>24094</v>
      </c>
      <c r="K149" s="101"/>
      <c r="L149" s="66"/>
    </row>
    <row r="150" spans="1:12" ht="120" customHeight="1" x14ac:dyDescent="0.5">
      <c r="A150" s="191" t="s">
        <v>156</v>
      </c>
      <c r="B150" s="96" t="s">
        <v>16</v>
      </c>
      <c r="C150" s="215" t="s">
        <v>14</v>
      </c>
      <c r="D150" s="99">
        <v>225000</v>
      </c>
      <c r="E150" s="97">
        <v>23500</v>
      </c>
      <c r="F150" s="97">
        <v>150000</v>
      </c>
      <c r="G150" s="97">
        <v>51500</v>
      </c>
      <c r="H150" s="97">
        <v>0</v>
      </c>
      <c r="I150" s="98">
        <f t="shared" si="14"/>
        <v>204621.16</v>
      </c>
      <c r="J150" s="101">
        <v>20378.84</v>
      </c>
      <c r="K150" s="101">
        <v>0</v>
      </c>
      <c r="L150" s="102"/>
    </row>
    <row r="151" spans="1:12" ht="67.5" customHeight="1" x14ac:dyDescent="0.5">
      <c r="A151" s="191" t="s">
        <v>157</v>
      </c>
      <c r="B151" s="96" t="s">
        <v>50</v>
      </c>
      <c r="C151" s="215" t="s">
        <v>14</v>
      </c>
      <c r="D151" s="86">
        <v>1052300</v>
      </c>
      <c r="E151" s="103">
        <v>263100</v>
      </c>
      <c r="F151" s="291">
        <v>263100</v>
      </c>
      <c r="G151" s="103">
        <v>263100</v>
      </c>
      <c r="H151" s="103">
        <v>263000</v>
      </c>
      <c r="I151" s="144">
        <f t="shared" si="14"/>
        <v>1052300</v>
      </c>
      <c r="J151" s="98">
        <v>0</v>
      </c>
      <c r="K151" s="101">
        <v>0</v>
      </c>
      <c r="L151" s="56"/>
    </row>
    <row r="152" spans="1:12" ht="47.25" customHeight="1" x14ac:dyDescent="0.5">
      <c r="A152" s="191" t="s">
        <v>158</v>
      </c>
      <c r="B152" s="96" t="s">
        <v>50</v>
      </c>
      <c r="C152" s="96" t="s">
        <v>37</v>
      </c>
      <c r="D152" s="99">
        <v>1074600</v>
      </c>
      <c r="E152" s="100">
        <v>268650</v>
      </c>
      <c r="F152" s="97">
        <v>268650</v>
      </c>
      <c r="G152" s="100">
        <v>268650</v>
      </c>
      <c r="H152" s="100">
        <v>268650</v>
      </c>
      <c r="I152" s="144">
        <f t="shared" si="14"/>
        <v>1074600</v>
      </c>
      <c r="J152" s="64">
        <v>0</v>
      </c>
      <c r="K152" s="64">
        <v>0</v>
      </c>
      <c r="L152" s="56"/>
    </row>
    <row r="153" spans="1:12" x14ac:dyDescent="0.5">
      <c r="A153" s="884" t="s">
        <v>56</v>
      </c>
      <c r="B153" s="884"/>
      <c r="C153" s="216"/>
      <c r="D153" s="105">
        <f t="shared" ref="D153:L153" si="15">D125+D122</f>
        <v>4040600</v>
      </c>
      <c r="E153" s="311">
        <f t="shared" si="15"/>
        <v>954100</v>
      </c>
      <c r="F153" s="292">
        <f t="shared" si="15"/>
        <v>1318850</v>
      </c>
      <c r="G153" s="309">
        <f t="shared" si="15"/>
        <v>974700</v>
      </c>
      <c r="H153" s="105">
        <f t="shared" si="15"/>
        <v>0</v>
      </c>
      <c r="I153" s="306">
        <f t="shared" si="15"/>
        <v>3725294.76</v>
      </c>
      <c r="J153" s="310">
        <f t="shared" si="15"/>
        <v>278657.74</v>
      </c>
      <c r="K153" s="309">
        <f t="shared" si="15"/>
        <v>36647.5</v>
      </c>
      <c r="L153" s="146">
        <f t="shared" si="15"/>
        <v>0</v>
      </c>
    </row>
    <row r="154" spans="1:12" x14ac:dyDescent="0.5">
      <c r="A154" s="885" t="s">
        <v>57</v>
      </c>
      <c r="B154" s="885"/>
      <c r="C154" s="217"/>
      <c r="D154" s="107">
        <f t="shared" ref="D154:K154" si="16">D153+D111</f>
        <v>37716900</v>
      </c>
      <c r="E154" s="247">
        <f t="shared" si="16"/>
        <v>1535770</v>
      </c>
      <c r="F154" s="293">
        <f t="shared" si="16"/>
        <v>2315980</v>
      </c>
      <c r="G154" s="107">
        <f t="shared" si="16"/>
        <v>32634400</v>
      </c>
      <c r="H154" s="307">
        <f t="shared" si="16"/>
        <v>437800</v>
      </c>
      <c r="I154" s="147">
        <f t="shared" si="16"/>
        <v>36565299.850000001</v>
      </c>
      <c r="J154" s="307">
        <f t="shared" si="16"/>
        <v>714902.64999999991</v>
      </c>
      <c r="K154" s="308">
        <f t="shared" si="16"/>
        <v>51797.5</v>
      </c>
      <c r="L154" s="218"/>
    </row>
    <row r="155" spans="1:12" ht="18.75" customHeight="1" x14ac:dyDescent="0.5">
      <c r="A155" s="879" t="s">
        <v>58</v>
      </c>
      <c r="B155" s="880"/>
      <c r="C155" s="219"/>
      <c r="D155" s="110"/>
      <c r="E155" s="279"/>
      <c r="F155" s="294"/>
      <c r="G155" s="111"/>
      <c r="H155" s="111"/>
      <c r="I155" s="220"/>
      <c r="J155" s="220">
        <f>(J154+K154)*100/D154</f>
        <v>2.0327761560467583</v>
      </c>
      <c r="K155" s="220"/>
      <c r="L155" s="111"/>
    </row>
    <row r="156" spans="1:12" ht="27" customHeight="1" x14ac:dyDescent="0.5">
      <c r="A156" s="915"/>
      <c r="B156" s="915"/>
      <c r="C156" s="915"/>
      <c r="D156" s="915"/>
      <c r="E156" s="915"/>
      <c r="F156" s="915"/>
      <c r="G156" s="915"/>
      <c r="H156" s="915"/>
      <c r="I156" s="915"/>
      <c r="J156" s="915"/>
      <c r="K156" s="915"/>
      <c r="L156" s="915"/>
    </row>
    <row r="157" spans="1:12" ht="12" customHeight="1" x14ac:dyDescent="0.5">
      <c r="A157" s="221"/>
    </row>
  </sheetData>
  <mergeCells count="46">
    <mergeCell ref="A1:L1"/>
    <mergeCell ref="A2:L2"/>
    <mergeCell ref="A3:A4"/>
    <mergeCell ref="B3:B4"/>
    <mergeCell ref="C3:D3"/>
    <mergeCell ref="E3:H3"/>
    <mergeCell ref="I3:I4"/>
    <mergeCell ref="J3:L3"/>
    <mergeCell ref="A156:L156"/>
    <mergeCell ref="A8:C8"/>
    <mergeCell ref="A42:C42"/>
    <mergeCell ref="A43:C43"/>
    <mergeCell ref="A44:C44"/>
    <mergeCell ref="A45:C45"/>
    <mergeCell ref="A47:C47"/>
    <mergeCell ref="A123:C123"/>
    <mergeCell ref="A126:C126"/>
    <mergeCell ref="A127:D127"/>
    <mergeCell ref="A133:D133"/>
    <mergeCell ref="A134:D134"/>
    <mergeCell ref="A111:B111"/>
    <mergeCell ref="A108:C108"/>
    <mergeCell ref="A109:C109"/>
    <mergeCell ref="A120:C120"/>
    <mergeCell ref="A5:C5"/>
    <mergeCell ref="A6:C6"/>
    <mergeCell ref="A55:C55"/>
    <mergeCell ref="A56:C56"/>
    <mergeCell ref="A48:C48"/>
    <mergeCell ref="A36:C36"/>
    <mergeCell ref="A32:C32"/>
    <mergeCell ref="A37:C37"/>
    <mergeCell ref="A27:C27"/>
    <mergeCell ref="A12:C12"/>
    <mergeCell ref="A50:B50"/>
    <mergeCell ref="A51:B51"/>
    <mergeCell ref="A52:C52"/>
    <mergeCell ref="A53:C53"/>
    <mergeCell ref="A122:C122"/>
    <mergeCell ref="A125:C125"/>
    <mergeCell ref="A155:B155"/>
    <mergeCell ref="A11:C11"/>
    <mergeCell ref="A7:C7"/>
    <mergeCell ref="A153:B153"/>
    <mergeCell ref="A154:B154"/>
    <mergeCell ref="A121:C121"/>
  </mergeCells>
  <pageMargins left="0.31496062992125984" right="0.31496062992125984" top="0.55118110236220474" bottom="0.59055118110236227" header="0.31496062992125984" footer="0.31496062992125984"/>
  <pageSetup paperSize="9" orientation="landscape" r:id="rId1"/>
  <headerFooter>
    <oddHeader>&amp;Cหน้า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BE106-AD9F-4554-BF2D-44A8BAA55307}">
  <dimension ref="A1:L158"/>
  <sheetViews>
    <sheetView view="pageBreakPreview" topLeftCell="A146" zoomScale="95" zoomScaleNormal="100" zoomScaleSheetLayoutView="95" workbookViewId="0">
      <selection activeCell="A20" sqref="A20"/>
    </sheetView>
  </sheetViews>
  <sheetFormatPr defaultColWidth="9" defaultRowHeight="21.75" x14ac:dyDescent="0.5"/>
  <cols>
    <col min="1" max="1" width="23.125" style="116" customWidth="1"/>
    <col min="2" max="2" width="12" style="116" customWidth="1"/>
    <col min="3" max="3" width="6" style="116" customWidth="1"/>
    <col min="4" max="4" width="11.625" style="509" customWidth="1"/>
    <col min="5" max="5" width="10" style="510" customWidth="1"/>
    <col min="6" max="6" width="10.875" style="511" customWidth="1"/>
    <col min="7" max="7" width="11.375" style="429" customWidth="1"/>
    <col min="8" max="8" width="10.375" style="429" customWidth="1"/>
    <col min="9" max="9" width="10" style="429" customWidth="1"/>
    <col min="10" max="10" width="9.375" style="429" customWidth="1"/>
    <col min="11" max="11" width="10.125" style="429" customWidth="1"/>
    <col min="12" max="12" width="8.375" style="116" customWidth="1"/>
    <col min="13" max="13" width="9.875" style="116" customWidth="1"/>
    <col min="14" max="14" width="21.625" style="116" customWidth="1"/>
    <col min="15" max="16384" width="9" style="116"/>
  </cols>
  <sheetData>
    <row r="1" spans="1:12" ht="27" customHeight="1" x14ac:dyDescent="0.5">
      <c r="A1" s="846" t="s">
        <v>166</v>
      </c>
      <c r="B1" s="846"/>
      <c r="C1" s="846"/>
      <c r="D1" s="846"/>
      <c r="E1" s="846"/>
      <c r="F1" s="846"/>
      <c r="G1" s="846"/>
      <c r="H1" s="846"/>
      <c r="I1" s="846"/>
      <c r="J1" s="846"/>
      <c r="K1" s="846"/>
      <c r="L1" s="846"/>
    </row>
    <row r="2" spans="1:12" ht="27" customHeight="1" x14ac:dyDescent="0.5">
      <c r="A2" s="848" t="s">
        <v>225</v>
      </c>
      <c r="B2" s="848"/>
      <c r="C2" s="848"/>
      <c r="D2" s="848"/>
      <c r="E2" s="848"/>
      <c r="F2" s="848"/>
      <c r="G2" s="848"/>
      <c r="H2" s="848"/>
      <c r="I2" s="848"/>
      <c r="J2" s="848"/>
      <c r="K2" s="848"/>
      <c r="L2" s="848"/>
    </row>
    <row r="3" spans="1:12" ht="26.25" customHeight="1" x14ac:dyDescent="0.5">
      <c r="A3" s="992" t="s">
        <v>0</v>
      </c>
      <c r="B3" s="994" t="s">
        <v>1</v>
      </c>
      <c r="C3" s="996" t="s">
        <v>2</v>
      </c>
      <c r="D3" s="996"/>
      <c r="E3" s="997" t="s">
        <v>3</v>
      </c>
      <c r="F3" s="997"/>
      <c r="G3" s="997"/>
      <c r="H3" s="997"/>
      <c r="I3" s="998" t="s">
        <v>4</v>
      </c>
      <c r="J3" s="1000" t="s">
        <v>5</v>
      </c>
      <c r="K3" s="1001"/>
      <c r="L3" s="1002"/>
    </row>
    <row r="4" spans="1:12" ht="57" customHeight="1" x14ac:dyDescent="0.5">
      <c r="A4" s="993"/>
      <c r="B4" s="995"/>
      <c r="C4" s="372" t="s">
        <v>6</v>
      </c>
      <c r="D4" s="430" t="s">
        <v>7</v>
      </c>
      <c r="E4" s="431" t="s">
        <v>161</v>
      </c>
      <c r="F4" s="431" t="s">
        <v>162</v>
      </c>
      <c r="G4" s="432" t="s">
        <v>163</v>
      </c>
      <c r="H4" s="432" t="s">
        <v>273</v>
      </c>
      <c r="I4" s="999"/>
      <c r="J4" s="433" t="s">
        <v>159</v>
      </c>
      <c r="K4" s="433" t="s">
        <v>8</v>
      </c>
      <c r="L4" s="372" t="s">
        <v>9</v>
      </c>
    </row>
    <row r="5" spans="1:12" ht="24" customHeight="1" x14ac:dyDescent="0.5">
      <c r="A5" s="979" t="s">
        <v>61</v>
      </c>
      <c r="B5" s="980"/>
      <c r="C5" s="981"/>
      <c r="D5" s="512">
        <f>D7+D11+D34</f>
        <v>5408860</v>
      </c>
      <c r="E5" s="512">
        <f>E7+E11+E34</f>
        <v>0</v>
      </c>
      <c r="F5" s="513">
        <f>F7+F11+F34</f>
        <v>1812360</v>
      </c>
      <c r="G5" s="512">
        <f>G7+G11+G34</f>
        <v>3015550</v>
      </c>
      <c r="H5" s="512">
        <f>H7+H11+H34</f>
        <v>580950</v>
      </c>
      <c r="I5" s="514">
        <f>SUM(I7+I11+I34)</f>
        <v>3764100</v>
      </c>
      <c r="J5" s="514">
        <f>SUM(J7+J11+J34)</f>
        <v>290921.68</v>
      </c>
      <c r="K5" s="514">
        <f>SUM(K7+K11+K34)</f>
        <v>941758.32000000007</v>
      </c>
      <c r="L5" s="515"/>
    </row>
    <row r="6" spans="1:12" ht="26.25" customHeight="1" x14ac:dyDescent="0.5">
      <c r="A6" s="892" t="s">
        <v>62</v>
      </c>
      <c r="B6" s="893"/>
      <c r="C6" s="894"/>
      <c r="D6" s="434"/>
      <c r="E6" s="435"/>
      <c r="F6" s="435"/>
      <c r="G6" s="436"/>
      <c r="H6" s="436"/>
      <c r="I6" s="386"/>
      <c r="J6" s="437"/>
      <c r="K6" s="437"/>
      <c r="L6" s="180"/>
    </row>
    <row r="7" spans="1:12" ht="30" customHeight="1" x14ac:dyDescent="0.5">
      <c r="A7" s="982" t="s">
        <v>167</v>
      </c>
      <c r="B7" s="983"/>
      <c r="C7" s="984"/>
      <c r="D7" s="438">
        <f t="shared" ref="D7:K7" si="0">D8</f>
        <v>494950</v>
      </c>
      <c r="E7" s="438">
        <f t="shared" si="0"/>
        <v>0</v>
      </c>
      <c r="F7" s="439">
        <f t="shared" si="0"/>
        <v>34310</v>
      </c>
      <c r="G7" s="438">
        <f t="shared" si="0"/>
        <v>426140</v>
      </c>
      <c r="H7" s="438">
        <f t="shared" si="0"/>
        <v>34500</v>
      </c>
      <c r="I7" s="387">
        <f t="shared" si="0"/>
        <v>460640</v>
      </c>
      <c r="J7" s="387">
        <f t="shared" si="0"/>
        <v>13100</v>
      </c>
      <c r="K7" s="387">
        <f t="shared" si="0"/>
        <v>21210</v>
      </c>
      <c r="L7" s="327"/>
    </row>
    <row r="8" spans="1:12" ht="52.5" customHeight="1" x14ac:dyDescent="0.5">
      <c r="A8" s="985" t="s">
        <v>168</v>
      </c>
      <c r="B8" s="985"/>
      <c r="C8" s="985"/>
      <c r="D8" s="440">
        <f>SUM(D9:D10)</f>
        <v>494950</v>
      </c>
      <c r="E8" s="440">
        <f>SUM(E9:E10)</f>
        <v>0</v>
      </c>
      <c r="F8" s="440">
        <f>SUM(F9:F10)</f>
        <v>34310</v>
      </c>
      <c r="G8" s="440">
        <f>SUM(G9:G10)</f>
        <v>426140</v>
      </c>
      <c r="H8" s="440">
        <f>SUM(H9:H10)</f>
        <v>34500</v>
      </c>
      <c r="I8" s="388">
        <f>I9+I10</f>
        <v>460640</v>
      </c>
      <c r="J8" s="388">
        <f>J9+J10</f>
        <v>13100</v>
      </c>
      <c r="K8" s="388">
        <f>K9+K10</f>
        <v>21210</v>
      </c>
      <c r="L8" s="328"/>
    </row>
    <row r="9" spans="1:12" ht="160.5" customHeight="1" x14ac:dyDescent="0.5">
      <c r="A9" s="312" t="s">
        <v>272</v>
      </c>
      <c r="B9" s="313" t="s">
        <v>169</v>
      </c>
      <c r="C9" s="314" t="s">
        <v>43</v>
      </c>
      <c r="D9" s="441">
        <v>330750</v>
      </c>
      <c r="E9" s="441">
        <v>0</v>
      </c>
      <c r="F9" s="442">
        <v>15410</v>
      </c>
      <c r="G9" s="441">
        <v>315340</v>
      </c>
      <c r="H9" s="441">
        <v>0</v>
      </c>
      <c r="I9" s="384">
        <f>D9-J9-K9</f>
        <v>315340</v>
      </c>
      <c r="J9" s="442">
        <v>0</v>
      </c>
      <c r="K9" s="442">
        <v>15410</v>
      </c>
      <c r="L9" s="314"/>
    </row>
    <row r="10" spans="1:12" ht="99.75" customHeight="1" x14ac:dyDescent="0.5">
      <c r="A10" s="181" t="s">
        <v>171</v>
      </c>
      <c r="B10" s="177" t="s">
        <v>90</v>
      </c>
      <c r="C10" s="62" t="s">
        <v>43</v>
      </c>
      <c r="D10" s="443">
        <v>164200</v>
      </c>
      <c r="E10" s="444">
        <v>0</v>
      </c>
      <c r="F10" s="445">
        <v>18900</v>
      </c>
      <c r="G10" s="444">
        <v>110800</v>
      </c>
      <c r="H10" s="444">
        <v>34500</v>
      </c>
      <c r="I10" s="389">
        <f>D10-J10-K10</f>
        <v>145300</v>
      </c>
      <c r="J10" s="446">
        <v>13100</v>
      </c>
      <c r="K10" s="446">
        <v>5800</v>
      </c>
      <c r="L10" s="62"/>
    </row>
    <row r="11" spans="1:12" ht="25.5" customHeight="1" x14ac:dyDescent="0.5">
      <c r="A11" s="982" t="s">
        <v>63</v>
      </c>
      <c r="B11" s="983"/>
      <c r="C11" s="984"/>
      <c r="D11" s="438">
        <f t="shared" ref="D11:K11" si="1">SUM(D12+D27+D32)</f>
        <v>4272970</v>
      </c>
      <c r="E11" s="438">
        <f t="shared" si="1"/>
        <v>0</v>
      </c>
      <c r="F11" s="447">
        <f t="shared" si="1"/>
        <v>1613190</v>
      </c>
      <c r="G11" s="438">
        <f t="shared" si="1"/>
        <v>2204580</v>
      </c>
      <c r="H11" s="438">
        <f t="shared" si="1"/>
        <v>455200</v>
      </c>
      <c r="I11" s="390">
        <f t="shared" si="1"/>
        <v>2952130</v>
      </c>
      <c r="J11" s="390">
        <f t="shared" si="1"/>
        <v>236461.68</v>
      </c>
      <c r="K11" s="438">
        <f t="shared" si="1"/>
        <v>860048.32000000007</v>
      </c>
      <c r="L11" s="373"/>
    </row>
    <row r="12" spans="1:12" ht="42.75" customHeight="1" x14ac:dyDescent="0.5">
      <c r="A12" s="986" t="s">
        <v>172</v>
      </c>
      <c r="B12" s="987"/>
      <c r="C12" s="988"/>
      <c r="D12" s="448">
        <f t="shared" ref="D12:K12" si="2">SUM(D13:D26)</f>
        <v>3432630</v>
      </c>
      <c r="E12" s="448">
        <f t="shared" si="2"/>
        <v>0</v>
      </c>
      <c r="F12" s="449">
        <f t="shared" si="2"/>
        <v>1345460</v>
      </c>
      <c r="G12" s="448">
        <f t="shared" si="2"/>
        <v>1757870</v>
      </c>
      <c r="H12" s="448">
        <f t="shared" si="2"/>
        <v>329300</v>
      </c>
      <c r="I12" s="391">
        <f t="shared" si="2"/>
        <v>2277190</v>
      </c>
      <c r="J12" s="391">
        <f t="shared" si="2"/>
        <v>187179.62</v>
      </c>
      <c r="K12" s="391">
        <f t="shared" si="2"/>
        <v>743930.38</v>
      </c>
      <c r="L12" s="374"/>
    </row>
    <row r="13" spans="1:12" ht="89.25" customHeight="1" x14ac:dyDescent="0.5">
      <c r="A13" s="15" t="s">
        <v>173</v>
      </c>
      <c r="B13" s="178" t="s">
        <v>94</v>
      </c>
      <c r="C13" s="62" t="s">
        <v>43</v>
      </c>
      <c r="D13" s="444">
        <v>462000</v>
      </c>
      <c r="E13" s="444">
        <v>0</v>
      </c>
      <c r="F13" s="445">
        <v>279000</v>
      </c>
      <c r="G13" s="444">
        <v>180000</v>
      </c>
      <c r="H13" s="444">
        <v>3000</v>
      </c>
      <c r="I13" s="392">
        <f t="shared" ref="I13:I22" si="3">D13-J13-K13</f>
        <v>182999.99999999997</v>
      </c>
      <c r="J13" s="450">
        <v>100999.4</v>
      </c>
      <c r="K13" s="446">
        <v>178000.6</v>
      </c>
      <c r="L13" s="62"/>
    </row>
    <row r="14" spans="1:12" ht="89.25" customHeight="1" x14ac:dyDescent="0.5">
      <c r="A14" s="15" t="s">
        <v>174</v>
      </c>
      <c r="B14" s="178" t="s">
        <v>185</v>
      </c>
      <c r="C14" s="62" t="s">
        <v>43</v>
      </c>
      <c r="D14" s="444">
        <v>432300</v>
      </c>
      <c r="E14" s="444">
        <v>0</v>
      </c>
      <c r="F14" s="445">
        <v>120000</v>
      </c>
      <c r="G14" s="444">
        <v>309200</v>
      </c>
      <c r="H14" s="444">
        <v>3100</v>
      </c>
      <c r="I14" s="392">
        <f t="shared" si="3"/>
        <v>347100</v>
      </c>
      <c r="J14" s="446">
        <v>37613</v>
      </c>
      <c r="K14" s="446">
        <v>47587</v>
      </c>
      <c r="L14" s="62"/>
    </row>
    <row r="15" spans="1:12" ht="116.25" customHeight="1" x14ac:dyDescent="0.5">
      <c r="A15" s="42" t="s">
        <v>175</v>
      </c>
      <c r="B15" s="188" t="s">
        <v>186</v>
      </c>
      <c r="C15" s="322" t="s">
        <v>43</v>
      </c>
      <c r="D15" s="444">
        <v>62580</v>
      </c>
      <c r="E15" s="444">
        <v>0</v>
      </c>
      <c r="F15" s="445">
        <v>57880</v>
      </c>
      <c r="G15" s="444">
        <v>4700</v>
      </c>
      <c r="H15" s="444">
        <v>0</v>
      </c>
      <c r="I15" s="393">
        <f t="shared" si="3"/>
        <v>26900</v>
      </c>
      <c r="J15" s="445">
        <v>5000</v>
      </c>
      <c r="K15" s="445">
        <v>30680</v>
      </c>
      <c r="L15" s="322"/>
    </row>
    <row r="16" spans="1:12" ht="120" customHeight="1" x14ac:dyDescent="0.5">
      <c r="A16" s="315" t="s">
        <v>227</v>
      </c>
      <c r="B16" s="317" t="s">
        <v>187</v>
      </c>
      <c r="C16" s="314" t="s">
        <v>43</v>
      </c>
      <c r="D16" s="441">
        <v>253660</v>
      </c>
      <c r="E16" s="441">
        <v>0</v>
      </c>
      <c r="F16" s="442">
        <v>100540</v>
      </c>
      <c r="G16" s="441">
        <v>152120</v>
      </c>
      <c r="H16" s="441">
        <v>1000</v>
      </c>
      <c r="I16" s="394">
        <f t="shared" si="3"/>
        <v>153120</v>
      </c>
      <c r="J16" s="442">
        <v>0</v>
      </c>
      <c r="K16" s="442">
        <v>100540</v>
      </c>
      <c r="L16" s="314"/>
    </row>
    <row r="17" spans="1:12" ht="117.75" customHeight="1" x14ac:dyDescent="0.5">
      <c r="A17" s="348" t="s">
        <v>226</v>
      </c>
      <c r="B17" s="349" t="s">
        <v>188</v>
      </c>
      <c r="C17" s="350" t="s">
        <v>43</v>
      </c>
      <c r="D17" s="451">
        <v>142540</v>
      </c>
      <c r="E17" s="451"/>
      <c r="F17" s="451">
        <v>109260</v>
      </c>
      <c r="G17" s="451">
        <v>32280</v>
      </c>
      <c r="H17" s="451">
        <v>1000</v>
      </c>
      <c r="I17" s="395">
        <f t="shared" si="3"/>
        <v>142540</v>
      </c>
      <c r="J17" s="451">
        <v>0</v>
      </c>
      <c r="K17" s="451">
        <v>0</v>
      </c>
      <c r="L17" s="350"/>
    </row>
    <row r="18" spans="1:12" ht="138" customHeight="1" x14ac:dyDescent="0.5">
      <c r="A18" s="351" t="s">
        <v>228</v>
      </c>
      <c r="B18" s="349" t="s">
        <v>189</v>
      </c>
      <c r="C18" s="350" t="s">
        <v>43</v>
      </c>
      <c r="D18" s="452">
        <v>163200</v>
      </c>
      <c r="E18" s="452">
        <v>0</v>
      </c>
      <c r="F18" s="451">
        <v>61200</v>
      </c>
      <c r="G18" s="452">
        <v>102000</v>
      </c>
      <c r="H18" s="452">
        <v>0</v>
      </c>
      <c r="I18" s="395">
        <f t="shared" si="3"/>
        <v>163200</v>
      </c>
      <c r="J18" s="451">
        <v>0</v>
      </c>
      <c r="K18" s="451">
        <v>0</v>
      </c>
      <c r="L18" s="350"/>
    </row>
    <row r="19" spans="1:12" ht="71.25" customHeight="1" x14ac:dyDescent="0.5">
      <c r="A19" s="42" t="s">
        <v>179</v>
      </c>
      <c r="B19" s="188" t="s">
        <v>190</v>
      </c>
      <c r="C19" s="322" t="s">
        <v>43</v>
      </c>
      <c r="D19" s="444">
        <v>299700</v>
      </c>
      <c r="E19" s="444">
        <v>0</v>
      </c>
      <c r="F19" s="445">
        <v>140000</v>
      </c>
      <c r="G19" s="444">
        <v>135000</v>
      </c>
      <c r="H19" s="444">
        <v>24700</v>
      </c>
      <c r="I19" s="393">
        <f t="shared" si="3"/>
        <v>252870</v>
      </c>
      <c r="J19" s="445">
        <v>10000</v>
      </c>
      <c r="K19" s="445">
        <v>36830</v>
      </c>
      <c r="L19" s="322"/>
    </row>
    <row r="20" spans="1:12" ht="111" customHeight="1" x14ac:dyDescent="0.5">
      <c r="A20" s="351" t="s">
        <v>229</v>
      </c>
      <c r="B20" s="349" t="s">
        <v>86</v>
      </c>
      <c r="C20" s="350" t="s">
        <v>43</v>
      </c>
      <c r="D20" s="452">
        <v>369960</v>
      </c>
      <c r="E20" s="452">
        <v>0</v>
      </c>
      <c r="F20" s="451">
        <v>13720</v>
      </c>
      <c r="G20" s="452">
        <v>180240</v>
      </c>
      <c r="H20" s="452">
        <v>176000</v>
      </c>
      <c r="I20" s="395">
        <f t="shared" si="3"/>
        <v>369960</v>
      </c>
      <c r="J20" s="451">
        <v>0</v>
      </c>
      <c r="K20" s="451">
        <v>0</v>
      </c>
      <c r="L20" s="350"/>
    </row>
    <row r="21" spans="1:12" ht="92.25" customHeight="1" x14ac:dyDescent="0.5">
      <c r="A21" s="315" t="s">
        <v>235</v>
      </c>
      <c r="B21" s="317" t="s">
        <v>92</v>
      </c>
      <c r="C21" s="314" t="s">
        <v>43</v>
      </c>
      <c r="D21" s="441">
        <v>177080</v>
      </c>
      <c r="E21" s="441">
        <v>0</v>
      </c>
      <c r="F21" s="442">
        <v>110220</v>
      </c>
      <c r="G21" s="441">
        <v>65960</v>
      </c>
      <c r="H21" s="441">
        <v>900</v>
      </c>
      <c r="I21" s="394">
        <f t="shared" si="3"/>
        <v>66860</v>
      </c>
      <c r="J21" s="442">
        <v>0</v>
      </c>
      <c r="K21" s="442">
        <v>110220</v>
      </c>
      <c r="L21" s="314"/>
    </row>
    <row r="22" spans="1:12" ht="106.5" customHeight="1" x14ac:dyDescent="0.5">
      <c r="A22" s="315" t="s">
        <v>232</v>
      </c>
      <c r="B22" s="317" t="s">
        <v>191</v>
      </c>
      <c r="C22" s="314" t="s">
        <v>43</v>
      </c>
      <c r="D22" s="441">
        <v>248580</v>
      </c>
      <c r="E22" s="441">
        <v>0</v>
      </c>
      <c r="F22" s="442">
        <v>123640</v>
      </c>
      <c r="G22" s="441">
        <v>123340</v>
      </c>
      <c r="H22" s="441">
        <v>1600</v>
      </c>
      <c r="I22" s="394">
        <f t="shared" si="3"/>
        <v>124940</v>
      </c>
      <c r="J22" s="442">
        <v>22967.22</v>
      </c>
      <c r="K22" s="442">
        <v>100672.78</v>
      </c>
      <c r="L22" s="314"/>
    </row>
    <row r="23" spans="1:12" ht="111" customHeight="1" x14ac:dyDescent="0.5">
      <c r="A23" s="351" t="s">
        <v>236</v>
      </c>
      <c r="B23" s="349" t="s">
        <v>192</v>
      </c>
      <c r="C23" s="350" t="s">
        <v>43</v>
      </c>
      <c r="D23" s="452">
        <v>200000</v>
      </c>
      <c r="E23" s="452">
        <v>0</v>
      </c>
      <c r="F23" s="451">
        <v>80000</v>
      </c>
      <c r="G23" s="452">
        <v>120000</v>
      </c>
      <c r="H23" s="452">
        <v>0</v>
      </c>
      <c r="I23" s="395"/>
      <c r="J23" s="451"/>
      <c r="K23" s="451"/>
      <c r="L23" s="350"/>
    </row>
    <row r="24" spans="1:12" ht="66" customHeight="1" x14ac:dyDescent="0.5">
      <c r="A24" s="15" t="s">
        <v>184</v>
      </c>
      <c r="B24" s="178" t="s">
        <v>193</v>
      </c>
      <c r="C24" s="62" t="s">
        <v>43</v>
      </c>
      <c r="D24" s="444">
        <v>24330</v>
      </c>
      <c r="E24" s="444">
        <v>0</v>
      </c>
      <c r="F24" s="445">
        <v>0</v>
      </c>
      <c r="G24" s="444">
        <v>24330</v>
      </c>
      <c r="H24" s="444">
        <v>0</v>
      </c>
      <c r="I24" s="392"/>
      <c r="J24" s="446"/>
      <c r="K24" s="446"/>
      <c r="L24" s="62"/>
    </row>
    <row r="25" spans="1:12" ht="138" customHeight="1" x14ac:dyDescent="0.5">
      <c r="A25" s="15" t="s">
        <v>194</v>
      </c>
      <c r="B25" s="178" t="s">
        <v>196</v>
      </c>
      <c r="C25" s="62" t="s">
        <v>43</v>
      </c>
      <c r="D25" s="444">
        <v>299100</v>
      </c>
      <c r="E25" s="444">
        <v>0</v>
      </c>
      <c r="F25" s="445">
        <v>60000</v>
      </c>
      <c r="G25" s="444">
        <v>239100</v>
      </c>
      <c r="H25" s="444">
        <v>0</v>
      </c>
      <c r="I25" s="392">
        <f>D25-J25-K25</f>
        <v>239100</v>
      </c>
      <c r="J25" s="446">
        <v>10600</v>
      </c>
      <c r="K25" s="446">
        <v>49400</v>
      </c>
      <c r="L25" s="62"/>
    </row>
    <row r="26" spans="1:12" ht="95.25" customHeight="1" x14ac:dyDescent="0.5">
      <c r="A26" s="315" t="s">
        <v>231</v>
      </c>
      <c r="B26" s="317" t="s">
        <v>197</v>
      </c>
      <c r="C26" s="314" t="s">
        <v>43</v>
      </c>
      <c r="D26" s="441">
        <v>297600</v>
      </c>
      <c r="E26" s="441">
        <v>0</v>
      </c>
      <c r="F26" s="442">
        <v>90000</v>
      </c>
      <c r="G26" s="441">
        <v>89600</v>
      </c>
      <c r="H26" s="441">
        <v>118000</v>
      </c>
      <c r="I26" s="394">
        <f>D26-J26-K26</f>
        <v>207600</v>
      </c>
      <c r="J26" s="442">
        <v>0</v>
      </c>
      <c r="K26" s="442">
        <f>16900+73100</f>
        <v>90000</v>
      </c>
      <c r="L26" s="320"/>
    </row>
    <row r="27" spans="1:12" ht="40.5" customHeight="1" x14ac:dyDescent="0.5">
      <c r="A27" s="963" t="s">
        <v>198</v>
      </c>
      <c r="B27" s="964"/>
      <c r="C27" s="965"/>
      <c r="D27" s="453">
        <f t="shared" ref="D27:I27" si="4">SUM(D28:D31)</f>
        <v>802950</v>
      </c>
      <c r="E27" s="453">
        <f t="shared" si="4"/>
        <v>0</v>
      </c>
      <c r="F27" s="454">
        <f t="shared" si="4"/>
        <v>250000</v>
      </c>
      <c r="G27" s="453">
        <f t="shared" si="4"/>
        <v>427050</v>
      </c>
      <c r="H27" s="453">
        <f t="shared" si="4"/>
        <v>125900</v>
      </c>
      <c r="I27" s="396">
        <f t="shared" si="4"/>
        <v>637550</v>
      </c>
      <c r="J27" s="396">
        <f>J28+J29+J30+J31</f>
        <v>49282.06</v>
      </c>
      <c r="K27" s="396">
        <f>K28+K29+K30+K31</f>
        <v>116117.94</v>
      </c>
      <c r="L27" s="335"/>
    </row>
    <row r="28" spans="1:12" ht="69" customHeight="1" x14ac:dyDescent="0.5">
      <c r="A28" s="349" t="s">
        <v>237</v>
      </c>
      <c r="B28" s="349" t="s">
        <v>203</v>
      </c>
      <c r="C28" s="350" t="s">
        <v>43</v>
      </c>
      <c r="D28" s="451">
        <v>247850</v>
      </c>
      <c r="E28" s="451">
        <v>0</v>
      </c>
      <c r="F28" s="451">
        <v>84600</v>
      </c>
      <c r="G28" s="451">
        <v>42850</v>
      </c>
      <c r="H28" s="451">
        <v>120400</v>
      </c>
      <c r="I28" s="395">
        <f>D28-J28-K28</f>
        <v>247850</v>
      </c>
      <c r="J28" s="451">
        <v>0</v>
      </c>
      <c r="K28" s="451">
        <v>0</v>
      </c>
      <c r="L28" s="350"/>
    </row>
    <row r="29" spans="1:12" ht="88.5" customHeight="1" x14ac:dyDescent="0.5">
      <c r="A29" s="351" t="s">
        <v>234</v>
      </c>
      <c r="B29" s="349" t="s">
        <v>204</v>
      </c>
      <c r="C29" s="350" t="s">
        <v>43</v>
      </c>
      <c r="D29" s="452">
        <v>213600</v>
      </c>
      <c r="E29" s="452">
        <v>0</v>
      </c>
      <c r="F29" s="451">
        <v>70000</v>
      </c>
      <c r="G29" s="452">
        <v>142100</v>
      </c>
      <c r="H29" s="452">
        <v>1500</v>
      </c>
      <c r="I29" s="395">
        <f>D29-J29-K29</f>
        <v>143600</v>
      </c>
      <c r="J29" s="451">
        <v>0</v>
      </c>
      <c r="K29" s="451">
        <v>70000</v>
      </c>
      <c r="L29" s="350"/>
    </row>
    <row r="30" spans="1:12" ht="62.25" customHeight="1" x14ac:dyDescent="0.5">
      <c r="A30" s="42" t="s">
        <v>201</v>
      </c>
      <c r="B30" s="188" t="s">
        <v>205</v>
      </c>
      <c r="C30" s="322" t="s">
        <v>43</v>
      </c>
      <c r="D30" s="444">
        <v>110500</v>
      </c>
      <c r="E30" s="444">
        <v>0</v>
      </c>
      <c r="F30" s="445">
        <v>95400</v>
      </c>
      <c r="G30" s="444">
        <v>11100</v>
      </c>
      <c r="H30" s="444">
        <v>4000</v>
      </c>
      <c r="I30" s="393">
        <f>D30-J30-K30</f>
        <v>15100</v>
      </c>
      <c r="J30" s="445">
        <v>49282.06</v>
      </c>
      <c r="K30" s="445">
        <v>46117.94</v>
      </c>
      <c r="L30" s="322"/>
    </row>
    <row r="31" spans="1:12" ht="113.25" customHeight="1" x14ac:dyDescent="0.5">
      <c r="A31" s="15" t="s">
        <v>202</v>
      </c>
      <c r="B31" s="178" t="s">
        <v>35</v>
      </c>
      <c r="C31" s="62" t="s">
        <v>43</v>
      </c>
      <c r="D31" s="444">
        <v>231000</v>
      </c>
      <c r="E31" s="444">
        <v>0</v>
      </c>
      <c r="F31" s="445">
        <v>0</v>
      </c>
      <c r="G31" s="444">
        <v>231000</v>
      </c>
      <c r="H31" s="444">
        <v>0</v>
      </c>
      <c r="I31" s="392">
        <f>D31-J31-K31</f>
        <v>231000</v>
      </c>
      <c r="J31" s="446">
        <v>0</v>
      </c>
      <c r="K31" s="446">
        <v>0</v>
      </c>
      <c r="L31" s="62"/>
    </row>
    <row r="32" spans="1:12" ht="43.5" customHeight="1" x14ac:dyDescent="0.5">
      <c r="A32" s="986" t="s">
        <v>206</v>
      </c>
      <c r="B32" s="987"/>
      <c r="C32" s="988"/>
      <c r="D32" s="448">
        <f>D33</f>
        <v>37390</v>
      </c>
      <c r="E32" s="448">
        <f>E33</f>
        <v>0</v>
      </c>
      <c r="F32" s="455">
        <f>F33</f>
        <v>17730</v>
      </c>
      <c r="G32" s="448">
        <f>G33</f>
        <v>19660</v>
      </c>
      <c r="H32" s="381"/>
      <c r="I32" s="381">
        <f>I33</f>
        <v>37390</v>
      </c>
      <c r="J32" s="381">
        <f>J33</f>
        <v>0</v>
      </c>
      <c r="K32" s="381">
        <f>K33</f>
        <v>0</v>
      </c>
      <c r="L32" s="335"/>
    </row>
    <row r="33" spans="1:12" ht="108" customHeight="1" x14ac:dyDescent="0.5">
      <c r="A33" s="349" t="s">
        <v>238</v>
      </c>
      <c r="B33" s="349" t="s">
        <v>208</v>
      </c>
      <c r="C33" s="350" t="s">
        <v>43</v>
      </c>
      <c r="D33" s="452">
        <v>37390</v>
      </c>
      <c r="E33" s="452">
        <v>0</v>
      </c>
      <c r="F33" s="451">
        <v>17730</v>
      </c>
      <c r="G33" s="452">
        <v>19660</v>
      </c>
      <c r="H33" s="452">
        <v>0</v>
      </c>
      <c r="I33" s="395">
        <f>D33-J33-K33</f>
        <v>37390</v>
      </c>
      <c r="J33" s="451">
        <v>0</v>
      </c>
      <c r="K33" s="451">
        <v>0</v>
      </c>
      <c r="L33" s="350"/>
    </row>
    <row r="34" spans="1:12" ht="22.5" customHeight="1" x14ac:dyDescent="0.5">
      <c r="A34" s="989" t="s">
        <v>67</v>
      </c>
      <c r="B34" s="990"/>
      <c r="C34" s="991"/>
      <c r="D34" s="456">
        <f t="shared" ref="D34:K34" si="5">D35</f>
        <v>640940</v>
      </c>
      <c r="E34" s="456">
        <f t="shared" si="5"/>
        <v>0</v>
      </c>
      <c r="F34" s="457">
        <f t="shared" si="5"/>
        <v>164860</v>
      </c>
      <c r="G34" s="456">
        <f t="shared" si="5"/>
        <v>384830</v>
      </c>
      <c r="H34" s="456">
        <f t="shared" si="5"/>
        <v>91250</v>
      </c>
      <c r="I34" s="382">
        <f t="shared" si="5"/>
        <v>351330</v>
      </c>
      <c r="J34" s="382">
        <f t="shared" si="5"/>
        <v>41360</v>
      </c>
      <c r="K34" s="382">
        <f t="shared" si="5"/>
        <v>60500</v>
      </c>
      <c r="L34" s="329"/>
    </row>
    <row r="35" spans="1:12" ht="39.75" customHeight="1" x14ac:dyDescent="0.5">
      <c r="A35" s="986" t="s">
        <v>209</v>
      </c>
      <c r="B35" s="987"/>
      <c r="C35" s="988"/>
      <c r="D35" s="448">
        <f>SUM(D36:D39)</f>
        <v>640940</v>
      </c>
      <c r="E35" s="448">
        <f>SUM(E36:E39)</f>
        <v>0</v>
      </c>
      <c r="F35" s="455">
        <f>SUM(F36:F39)</f>
        <v>164860</v>
      </c>
      <c r="G35" s="448">
        <f>SUM(G36:G39)</f>
        <v>384830</v>
      </c>
      <c r="H35" s="448">
        <f>SUM(H36:H39)</f>
        <v>91250</v>
      </c>
      <c r="I35" s="381">
        <f>I36+I37+I38+I39</f>
        <v>351330</v>
      </c>
      <c r="J35" s="381">
        <f>J36+J37+J38+J39</f>
        <v>41360</v>
      </c>
      <c r="K35" s="381">
        <f>K36+K37+K38+K39</f>
        <v>60500</v>
      </c>
      <c r="L35" s="335"/>
    </row>
    <row r="36" spans="1:12" ht="116.25" customHeight="1" x14ac:dyDescent="0.5">
      <c r="A36" s="185" t="s">
        <v>223</v>
      </c>
      <c r="B36" s="178" t="s">
        <v>212</v>
      </c>
      <c r="C36" s="178" t="s">
        <v>43</v>
      </c>
      <c r="D36" s="444">
        <v>187750</v>
      </c>
      <c r="E36" s="444">
        <v>0</v>
      </c>
      <c r="F36" s="445">
        <v>0</v>
      </c>
      <c r="G36" s="444">
        <v>187750</v>
      </c>
      <c r="H36" s="444">
        <v>0</v>
      </c>
      <c r="I36" s="392"/>
      <c r="J36" s="446"/>
      <c r="K36" s="446"/>
      <c r="L36" s="62"/>
    </row>
    <row r="37" spans="1:12" ht="85.5" customHeight="1" x14ac:dyDescent="0.5">
      <c r="A37" s="352" t="s">
        <v>239</v>
      </c>
      <c r="B37" s="349" t="s">
        <v>213</v>
      </c>
      <c r="C37" s="349" t="s">
        <v>43</v>
      </c>
      <c r="D37" s="452">
        <v>174550</v>
      </c>
      <c r="E37" s="452">
        <v>0</v>
      </c>
      <c r="F37" s="451">
        <v>63000</v>
      </c>
      <c r="G37" s="452">
        <v>51500</v>
      </c>
      <c r="H37" s="452">
        <v>60050</v>
      </c>
      <c r="I37" s="395">
        <f>D37-J37-K37</f>
        <v>174550</v>
      </c>
      <c r="J37" s="451">
        <v>0</v>
      </c>
      <c r="K37" s="451">
        <v>0</v>
      </c>
      <c r="L37" s="350"/>
    </row>
    <row r="38" spans="1:12" ht="80.25" customHeight="1" x14ac:dyDescent="0.5">
      <c r="A38" s="321" t="s">
        <v>233</v>
      </c>
      <c r="B38" s="317" t="s">
        <v>65</v>
      </c>
      <c r="C38" s="317" t="s">
        <v>43</v>
      </c>
      <c r="D38" s="441">
        <v>108800</v>
      </c>
      <c r="E38" s="441">
        <v>0</v>
      </c>
      <c r="F38" s="442">
        <v>30000</v>
      </c>
      <c r="G38" s="441">
        <v>66600</v>
      </c>
      <c r="H38" s="441">
        <v>12200</v>
      </c>
      <c r="I38" s="394">
        <f>D38-J38-K38</f>
        <v>78800</v>
      </c>
      <c r="J38" s="442">
        <v>0</v>
      </c>
      <c r="K38" s="442">
        <v>30000</v>
      </c>
      <c r="L38" s="314"/>
    </row>
    <row r="39" spans="1:12" ht="71.25" customHeight="1" x14ac:dyDescent="0.5">
      <c r="A39" s="187" t="s">
        <v>211</v>
      </c>
      <c r="B39" s="178" t="s">
        <v>214</v>
      </c>
      <c r="C39" s="178" t="s">
        <v>43</v>
      </c>
      <c r="D39" s="445">
        <v>169840</v>
      </c>
      <c r="E39" s="445">
        <v>0</v>
      </c>
      <c r="F39" s="445">
        <v>71860</v>
      </c>
      <c r="G39" s="445">
        <v>78980</v>
      </c>
      <c r="H39" s="445">
        <v>19000</v>
      </c>
      <c r="I39" s="392">
        <f>D39-J39-K39</f>
        <v>97980</v>
      </c>
      <c r="J39" s="446">
        <v>41360</v>
      </c>
      <c r="K39" s="446">
        <v>30500</v>
      </c>
      <c r="L39" s="62"/>
    </row>
    <row r="40" spans="1:12" ht="24" customHeight="1" x14ac:dyDescent="0.5">
      <c r="A40" s="955" t="s">
        <v>274</v>
      </c>
      <c r="B40" s="956"/>
      <c r="C40" s="343"/>
      <c r="D40" s="397">
        <f>D34+D11+D7</f>
        <v>5408860</v>
      </c>
      <c r="E40" s="397">
        <f t="shared" ref="E40:L40" si="6">E34+E11+E7</f>
        <v>0</v>
      </c>
      <c r="F40" s="397">
        <f t="shared" si="6"/>
        <v>1812360</v>
      </c>
      <c r="G40" s="397">
        <f t="shared" si="6"/>
        <v>3015550</v>
      </c>
      <c r="H40" s="397">
        <f t="shared" si="6"/>
        <v>580950</v>
      </c>
      <c r="I40" s="397">
        <f>I34+I11+I7</f>
        <v>3764100</v>
      </c>
      <c r="J40" s="397">
        <f t="shared" si="6"/>
        <v>290921.68</v>
      </c>
      <c r="K40" s="397">
        <f>K34+K11+K7</f>
        <v>941758.32000000007</v>
      </c>
      <c r="L40" s="344">
        <f t="shared" si="6"/>
        <v>0</v>
      </c>
    </row>
    <row r="41" spans="1:12" ht="37.5" customHeight="1" x14ac:dyDescent="0.5">
      <c r="A41" s="375"/>
      <c r="B41" s="375"/>
      <c r="C41" s="376"/>
      <c r="D41" s="398"/>
      <c r="E41" s="398"/>
      <c r="F41" s="398"/>
      <c r="G41" s="398"/>
      <c r="H41" s="398"/>
      <c r="I41" s="398"/>
      <c r="J41" s="398"/>
      <c r="K41" s="398"/>
      <c r="L41" s="377"/>
    </row>
    <row r="42" spans="1:12" ht="49.5" customHeight="1" x14ac:dyDescent="0.5">
      <c r="A42" s="378"/>
      <c r="B42" s="378"/>
      <c r="C42" s="379"/>
      <c r="D42" s="399"/>
      <c r="E42" s="399"/>
      <c r="F42" s="399"/>
      <c r="G42" s="399"/>
      <c r="H42" s="399"/>
      <c r="I42" s="399"/>
      <c r="J42" s="399"/>
      <c r="K42" s="399"/>
      <c r="L42" s="380"/>
    </row>
    <row r="43" spans="1:12" ht="37.5" customHeight="1" x14ac:dyDescent="0.5">
      <c r="A43" s="378"/>
      <c r="B43" s="378"/>
      <c r="C43" s="379"/>
      <c r="D43" s="399"/>
      <c r="E43" s="399"/>
      <c r="F43" s="399"/>
      <c r="G43" s="399"/>
      <c r="H43" s="399"/>
      <c r="I43" s="399"/>
      <c r="J43" s="399"/>
      <c r="K43" s="399"/>
      <c r="L43" s="380"/>
    </row>
    <row r="44" spans="1:12" ht="29.25" customHeight="1" x14ac:dyDescent="0.5">
      <c r="A44" s="976" t="s">
        <v>68</v>
      </c>
      <c r="B44" s="977"/>
      <c r="C44" s="978"/>
      <c r="D44" s="516">
        <f t="shared" ref="D44:K44" si="7">D46+D49</f>
        <v>325740</v>
      </c>
      <c r="E44" s="516">
        <f t="shared" si="7"/>
        <v>0</v>
      </c>
      <c r="F44" s="516">
        <f t="shared" si="7"/>
        <v>103440</v>
      </c>
      <c r="G44" s="516">
        <f t="shared" si="7"/>
        <v>217300</v>
      </c>
      <c r="H44" s="516">
        <f t="shared" si="7"/>
        <v>5000</v>
      </c>
      <c r="I44" s="517">
        <f t="shared" si="7"/>
        <v>323740</v>
      </c>
      <c r="J44" s="517">
        <f t="shared" si="7"/>
        <v>0</v>
      </c>
      <c r="K44" s="517">
        <f t="shared" si="7"/>
        <v>2000</v>
      </c>
      <c r="L44" s="518"/>
    </row>
    <row r="45" spans="1:12" ht="18.75" customHeight="1" x14ac:dyDescent="0.5">
      <c r="A45" s="892" t="s">
        <v>69</v>
      </c>
      <c r="B45" s="893"/>
      <c r="C45" s="894"/>
      <c r="D45" s="445"/>
      <c r="E45" s="445"/>
      <c r="F45" s="445"/>
      <c r="G45" s="445"/>
      <c r="H45" s="445"/>
      <c r="I45" s="389"/>
      <c r="J45" s="446"/>
      <c r="K45" s="446"/>
      <c r="L45" s="62"/>
    </row>
    <row r="46" spans="1:12" ht="24.75" customHeight="1" x14ac:dyDescent="0.5">
      <c r="A46" s="960" t="s">
        <v>215</v>
      </c>
      <c r="B46" s="961"/>
      <c r="C46" s="962"/>
      <c r="D46" s="458">
        <f>D47</f>
        <v>298550</v>
      </c>
      <c r="E46" s="458">
        <f t="shared" ref="E46:H47" si="8">E47</f>
        <v>0</v>
      </c>
      <c r="F46" s="458">
        <f t="shared" si="8"/>
        <v>100000</v>
      </c>
      <c r="G46" s="458">
        <f t="shared" si="8"/>
        <v>193550</v>
      </c>
      <c r="H46" s="458">
        <f t="shared" si="8"/>
        <v>5000</v>
      </c>
      <c r="I46" s="382">
        <f t="shared" ref="I46:K47" si="9">I47</f>
        <v>298550</v>
      </c>
      <c r="J46" s="382">
        <f t="shared" si="9"/>
        <v>0</v>
      </c>
      <c r="K46" s="382">
        <f t="shared" si="9"/>
        <v>0</v>
      </c>
      <c r="L46" s="330"/>
    </row>
    <row r="47" spans="1:12" ht="43.5" customHeight="1" x14ac:dyDescent="0.5">
      <c r="A47" s="963" t="s">
        <v>216</v>
      </c>
      <c r="B47" s="964"/>
      <c r="C47" s="965"/>
      <c r="D47" s="454">
        <f>D48</f>
        <v>298550</v>
      </c>
      <c r="E47" s="454">
        <f t="shared" si="8"/>
        <v>0</v>
      </c>
      <c r="F47" s="454">
        <f t="shared" si="8"/>
        <v>100000</v>
      </c>
      <c r="G47" s="454">
        <f t="shared" si="8"/>
        <v>193550</v>
      </c>
      <c r="H47" s="454">
        <f t="shared" si="8"/>
        <v>5000</v>
      </c>
      <c r="I47" s="383">
        <f t="shared" si="9"/>
        <v>298550</v>
      </c>
      <c r="J47" s="454">
        <f t="shared" si="9"/>
        <v>0</v>
      </c>
      <c r="K47" s="454">
        <f t="shared" si="9"/>
        <v>0</v>
      </c>
      <c r="L47" s="335"/>
    </row>
    <row r="48" spans="1:12" ht="68.25" customHeight="1" x14ac:dyDescent="0.5">
      <c r="A48" s="351" t="s">
        <v>240</v>
      </c>
      <c r="B48" s="353" t="s">
        <v>218</v>
      </c>
      <c r="C48" s="354" t="s">
        <v>43</v>
      </c>
      <c r="D48" s="451">
        <v>298550</v>
      </c>
      <c r="E48" s="451">
        <v>0</v>
      </c>
      <c r="F48" s="451">
        <v>100000</v>
      </c>
      <c r="G48" s="451">
        <v>193550</v>
      </c>
      <c r="H48" s="451">
        <v>5000</v>
      </c>
      <c r="I48" s="385">
        <f>D48-J48-K48</f>
        <v>298550</v>
      </c>
      <c r="J48" s="451">
        <v>0</v>
      </c>
      <c r="K48" s="451">
        <v>0</v>
      </c>
      <c r="L48" s="350"/>
    </row>
    <row r="49" spans="1:12" ht="22.5" customHeight="1" x14ac:dyDescent="0.5">
      <c r="A49" s="966" t="s">
        <v>70</v>
      </c>
      <c r="B49" s="967"/>
      <c r="C49" s="968"/>
      <c r="D49" s="458">
        <f>D50</f>
        <v>27190</v>
      </c>
      <c r="E49" s="458">
        <f t="shared" ref="E49:H50" si="10">E50</f>
        <v>0</v>
      </c>
      <c r="F49" s="458">
        <f t="shared" si="10"/>
        <v>3440</v>
      </c>
      <c r="G49" s="458">
        <f t="shared" si="10"/>
        <v>23750</v>
      </c>
      <c r="H49" s="458">
        <f t="shared" si="10"/>
        <v>0</v>
      </c>
      <c r="I49" s="382">
        <f t="shared" ref="I49:K50" si="11">I50</f>
        <v>25190</v>
      </c>
      <c r="J49" s="382">
        <f t="shared" si="11"/>
        <v>0</v>
      </c>
      <c r="K49" s="382">
        <f t="shared" si="11"/>
        <v>2000</v>
      </c>
      <c r="L49" s="327"/>
    </row>
    <row r="50" spans="1:12" ht="39" customHeight="1" x14ac:dyDescent="0.5">
      <c r="A50" s="969" t="s">
        <v>221</v>
      </c>
      <c r="B50" s="970"/>
      <c r="C50" s="971"/>
      <c r="D50" s="454">
        <f>D51</f>
        <v>27190</v>
      </c>
      <c r="E50" s="454">
        <f t="shared" si="10"/>
        <v>0</v>
      </c>
      <c r="F50" s="454">
        <f t="shared" si="10"/>
        <v>3440</v>
      </c>
      <c r="G50" s="454">
        <f t="shared" si="10"/>
        <v>23750</v>
      </c>
      <c r="H50" s="454">
        <f t="shared" si="10"/>
        <v>0</v>
      </c>
      <c r="I50" s="383">
        <f t="shared" si="11"/>
        <v>25190</v>
      </c>
      <c r="J50" s="383">
        <f t="shared" si="11"/>
        <v>0</v>
      </c>
      <c r="K50" s="383">
        <f t="shared" si="11"/>
        <v>2000</v>
      </c>
      <c r="L50" s="328"/>
    </row>
    <row r="51" spans="1:12" ht="94.5" customHeight="1" x14ac:dyDescent="0.5">
      <c r="A51" s="318" t="s">
        <v>230</v>
      </c>
      <c r="B51" s="318" t="s">
        <v>38</v>
      </c>
      <c r="C51" s="319" t="s">
        <v>43</v>
      </c>
      <c r="D51" s="441">
        <v>27190</v>
      </c>
      <c r="E51" s="441">
        <v>0</v>
      </c>
      <c r="F51" s="442">
        <v>3440</v>
      </c>
      <c r="G51" s="441">
        <v>23750</v>
      </c>
      <c r="H51" s="441">
        <v>0</v>
      </c>
      <c r="I51" s="384">
        <f>D51-J51-K51</f>
        <v>25190</v>
      </c>
      <c r="J51" s="442">
        <v>0</v>
      </c>
      <c r="K51" s="442">
        <v>2000</v>
      </c>
      <c r="L51" s="314"/>
    </row>
    <row r="52" spans="1:12" ht="46.5" customHeight="1" x14ac:dyDescent="0.5">
      <c r="A52" s="955" t="s">
        <v>275</v>
      </c>
      <c r="B52" s="956"/>
      <c r="C52" s="343"/>
      <c r="D52" s="478">
        <f>D44</f>
        <v>325740</v>
      </c>
      <c r="E52" s="478">
        <f t="shared" ref="E52:L52" si="12">E44</f>
        <v>0</v>
      </c>
      <c r="F52" s="478">
        <f t="shared" si="12"/>
        <v>103440</v>
      </c>
      <c r="G52" s="478">
        <f t="shared" si="12"/>
        <v>217300</v>
      </c>
      <c r="H52" s="478">
        <f t="shared" si="12"/>
        <v>5000</v>
      </c>
      <c r="I52" s="478">
        <f t="shared" si="12"/>
        <v>323740</v>
      </c>
      <c r="J52" s="478">
        <f t="shared" si="12"/>
        <v>0</v>
      </c>
      <c r="K52" s="478">
        <f t="shared" si="12"/>
        <v>2000</v>
      </c>
      <c r="L52" s="478">
        <f t="shared" si="12"/>
        <v>0</v>
      </c>
    </row>
    <row r="53" spans="1:12" ht="34.5" customHeight="1" x14ac:dyDescent="0.5">
      <c r="A53" s="972" t="s">
        <v>10</v>
      </c>
      <c r="B53" s="972"/>
      <c r="C53" s="519"/>
      <c r="D53" s="520">
        <f>D55+D58+D111</f>
        <v>33676300</v>
      </c>
      <c r="E53" s="512">
        <f t="shared" ref="E53:L53" si="13">E55+E58+E111</f>
        <v>581670</v>
      </c>
      <c r="F53" s="521">
        <f t="shared" si="13"/>
        <v>997130</v>
      </c>
      <c r="G53" s="520">
        <f t="shared" si="13"/>
        <v>31659700</v>
      </c>
      <c r="H53" s="520">
        <f t="shared" si="13"/>
        <v>437800</v>
      </c>
      <c r="I53" s="522">
        <f t="shared" si="13"/>
        <v>32473035.690000001</v>
      </c>
      <c r="J53" s="520">
        <f t="shared" si="13"/>
        <v>556706.30999999994</v>
      </c>
      <c r="K53" s="512">
        <f t="shared" si="13"/>
        <v>171878</v>
      </c>
      <c r="L53" s="523">
        <f t="shared" si="13"/>
        <v>0</v>
      </c>
    </row>
    <row r="54" spans="1:12" ht="21" customHeight="1" x14ac:dyDescent="0.5">
      <c r="A54" s="914" t="s">
        <v>11</v>
      </c>
      <c r="B54" s="914"/>
      <c r="C54" s="190"/>
      <c r="D54" s="434"/>
      <c r="E54" s="435"/>
      <c r="F54" s="435"/>
      <c r="G54" s="436"/>
      <c r="H54" s="436"/>
      <c r="I54" s="386"/>
      <c r="J54" s="437"/>
      <c r="K54" s="437"/>
      <c r="L54" s="180"/>
    </row>
    <row r="55" spans="1:12" ht="25.5" customHeight="1" x14ac:dyDescent="0.5">
      <c r="A55" s="973" t="s">
        <v>12</v>
      </c>
      <c r="B55" s="974"/>
      <c r="C55" s="975"/>
      <c r="D55" s="459">
        <f t="shared" ref="D55:I56" si="14">D56</f>
        <v>75000</v>
      </c>
      <c r="E55" s="459">
        <f t="shared" si="14"/>
        <v>0</v>
      </c>
      <c r="F55" s="459">
        <f t="shared" si="14"/>
        <v>54400</v>
      </c>
      <c r="G55" s="459">
        <f t="shared" si="14"/>
        <v>14400</v>
      </c>
      <c r="H55" s="459">
        <f t="shared" si="14"/>
        <v>6200</v>
      </c>
      <c r="I55" s="400">
        <f t="shared" si="14"/>
        <v>73800</v>
      </c>
      <c r="J55" s="400">
        <f>J56</f>
        <v>0</v>
      </c>
      <c r="K55" s="332">
        <f>K56</f>
        <v>1200</v>
      </c>
      <c r="L55" s="331"/>
    </row>
    <row r="56" spans="1:12" ht="52.5" customHeight="1" x14ac:dyDescent="0.5">
      <c r="A56" s="952" t="s">
        <v>146</v>
      </c>
      <c r="B56" s="953"/>
      <c r="C56" s="954"/>
      <c r="D56" s="460">
        <f t="shared" si="14"/>
        <v>75000</v>
      </c>
      <c r="E56" s="460">
        <f t="shared" si="14"/>
        <v>0</v>
      </c>
      <c r="F56" s="460">
        <v>54400</v>
      </c>
      <c r="G56" s="460">
        <f t="shared" si="14"/>
        <v>14400</v>
      </c>
      <c r="H56" s="460">
        <f t="shared" si="14"/>
        <v>6200</v>
      </c>
      <c r="I56" s="401">
        <f>I57</f>
        <v>73800</v>
      </c>
      <c r="J56" s="401">
        <f>J57</f>
        <v>0</v>
      </c>
      <c r="K56" s="461">
        <f>K57</f>
        <v>1200</v>
      </c>
      <c r="L56" s="336"/>
    </row>
    <row r="57" spans="1:12" ht="79.5" customHeight="1" x14ac:dyDescent="0.5">
      <c r="A57" s="323" t="s">
        <v>241</v>
      </c>
      <c r="B57" s="315" t="s">
        <v>13</v>
      </c>
      <c r="C57" s="315" t="s">
        <v>43</v>
      </c>
      <c r="D57" s="442">
        <f>E57+F57+G57+H57</f>
        <v>75000</v>
      </c>
      <c r="E57" s="441">
        <v>0</v>
      </c>
      <c r="F57" s="442">
        <v>54400</v>
      </c>
      <c r="G57" s="441">
        <v>14400</v>
      </c>
      <c r="H57" s="441">
        <v>6200</v>
      </c>
      <c r="I57" s="402">
        <f>D57-J57-K57</f>
        <v>73800</v>
      </c>
      <c r="J57" s="462">
        <v>0</v>
      </c>
      <c r="K57" s="462">
        <v>1200</v>
      </c>
      <c r="L57" s="324"/>
    </row>
    <row r="58" spans="1:12" ht="47.25" customHeight="1" x14ac:dyDescent="0.5">
      <c r="A58" s="973" t="s">
        <v>15</v>
      </c>
      <c r="B58" s="974"/>
      <c r="C58" s="975"/>
      <c r="D58" s="459">
        <f t="shared" ref="D58:J58" si="15">D59</f>
        <v>33557300</v>
      </c>
      <c r="E58" s="459">
        <f t="shared" si="15"/>
        <v>581670</v>
      </c>
      <c r="F58" s="459">
        <f t="shared" si="15"/>
        <v>942730</v>
      </c>
      <c r="G58" s="459">
        <f t="shared" si="15"/>
        <v>31612300</v>
      </c>
      <c r="H58" s="459">
        <f t="shared" si="15"/>
        <v>420600</v>
      </c>
      <c r="I58" s="403">
        <f t="shared" si="15"/>
        <v>32355235.690000001</v>
      </c>
      <c r="J58" s="459">
        <f t="shared" si="15"/>
        <v>556706.30999999994</v>
      </c>
      <c r="K58" s="332">
        <f>K59</f>
        <v>170678</v>
      </c>
      <c r="L58" s="331"/>
    </row>
    <row r="59" spans="1:12" ht="49.5" customHeight="1" x14ac:dyDescent="0.5">
      <c r="A59" s="952" t="s">
        <v>147</v>
      </c>
      <c r="B59" s="953"/>
      <c r="C59" s="954"/>
      <c r="D59" s="460">
        <f>D61+D98+D107+D108+D109+D60+D96+D97+D106+D110</f>
        <v>33557300</v>
      </c>
      <c r="E59" s="460">
        <f>E61+E98+E107+E108+E109+E60+E96+E97+E106+E110</f>
        <v>581670</v>
      </c>
      <c r="F59" s="460">
        <f>F61+F98+F107+F108+F109+F60+F96+F97+F106+F110</f>
        <v>942730</v>
      </c>
      <c r="G59" s="460">
        <f>G61+G98+G107+G108+G109+G60+G96+G97+G106+G110</f>
        <v>31612300</v>
      </c>
      <c r="H59" s="460">
        <f>H61+H98+H107+H108+H109+H60+H96+H97+H106+H110</f>
        <v>420600</v>
      </c>
      <c r="I59" s="401">
        <f>I60+I61+I98+I107+I108+I109+I96+I97+I106</f>
        <v>32355235.690000001</v>
      </c>
      <c r="J59" s="401">
        <f>J61+J98+J107+J108+J109</f>
        <v>556706.30999999994</v>
      </c>
      <c r="K59" s="461">
        <f>K60+K61+K96+K97+K98+K106+K107+K108+K109</f>
        <v>170678</v>
      </c>
      <c r="L59" s="336"/>
    </row>
    <row r="60" spans="1:12" ht="72" customHeight="1" x14ac:dyDescent="0.5">
      <c r="A60" s="192" t="s">
        <v>74</v>
      </c>
      <c r="B60" s="192" t="s">
        <v>50</v>
      </c>
      <c r="C60" s="15" t="s">
        <v>43</v>
      </c>
      <c r="D60" s="463">
        <v>31025700</v>
      </c>
      <c r="E60" s="464">
        <v>0</v>
      </c>
      <c r="F60" s="464">
        <v>0</v>
      </c>
      <c r="G60" s="463">
        <v>31025700</v>
      </c>
      <c r="H60" s="463">
        <v>0</v>
      </c>
      <c r="I60" s="404">
        <f>D60-J60-K60</f>
        <v>31025700</v>
      </c>
      <c r="J60" s="404"/>
      <c r="K60" s="465"/>
      <c r="L60" s="55"/>
    </row>
    <row r="61" spans="1:12" ht="91.5" customHeight="1" x14ac:dyDescent="0.5">
      <c r="A61" s="193" t="s">
        <v>75</v>
      </c>
      <c r="B61" s="194" t="s">
        <v>16</v>
      </c>
      <c r="C61" s="15" t="s">
        <v>14</v>
      </c>
      <c r="D61" s="463">
        <v>525000</v>
      </c>
      <c r="E61" s="466">
        <v>3670</v>
      </c>
      <c r="F61" s="467">
        <v>365530</v>
      </c>
      <c r="G61" s="466">
        <v>149500</v>
      </c>
      <c r="H61" s="466">
        <v>6300</v>
      </c>
      <c r="I61" s="404">
        <f>I62+I63+I64+I65+I66+I67+I68+I69+I70+I71+I72+I73+I74+I75+I76+I77+I78+I79+I80+I81+I82+I83+I84+I85+I86+I87+I88+I89+I90+I91+I92+I93+I94+I95</f>
        <v>249009</v>
      </c>
      <c r="J61" s="404">
        <f>J62+J63+J64+J65+J66+J67+J68+J69+J70+J71+J72+J73+J74+J75+J76+J77+J78+J79+J80+J81+J82+J83+J84+J85+J86+J87+J88+J89+J90+J91+J92+J93+J94+J95</f>
        <v>105313</v>
      </c>
      <c r="K61" s="465">
        <f>SUM(K62:K95)</f>
        <v>170678</v>
      </c>
      <c r="L61" s="56"/>
    </row>
    <row r="62" spans="1:12" ht="95.25" customHeight="1" x14ac:dyDescent="0.5">
      <c r="A62" s="349" t="s">
        <v>242</v>
      </c>
      <c r="B62" s="349" t="s">
        <v>77</v>
      </c>
      <c r="C62" s="349" t="s">
        <v>14</v>
      </c>
      <c r="D62" s="355">
        <v>23348</v>
      </c>
      <c r="E62" s="468">
        <v>3670</v>
      </c>
      <c r="F62" s="406">
        <v>8400</v>
      </c>
      <c r="G62" s="468">
        <v>11278</v>
      </c>
      <c r="H62" s="468">
        <v>0</v>
      </c>
      <c r="I62" s="355">
        <f>D62-J62-K62</f>
        <v>19683</v>
      </c>
      <c r="J62" s="355">
        <v>3665</v>
      </c>
      <c r="K62" s="355">
        <v>0</v>
      </c>
      <c r="L62" s="357"/>
    </row>
    <row r="63" spans="1:12" ht="50.25" customHeight="1" x14ac:dyDescent="0.5">
      <c r="A63" s="187" t="s">
        <v>78</v>
      </c>
      <c r="B63" s="187" t="s">
        <v>18</v>
      </c>
      <c r="C63" s="187" t="s">
        <v>14</v>
      </c>
      <c r="D63" s="469">
        <v>37421</v>
      </c>
      <c r="E63" s="470">
        <v>0</v>
      </c>
      <c r="F63" s="471">
        <v>37421</v>
      </c>
      <c r="G63" s="469">
        <v>0</v>
      </c>
      <c r="H63" s="469">
        <v>0</v>
      </c>
      <c r="I63" s="11">
        <f t="shared" ref="I63:I97" si="16">D63-J63-K63</f>
        <v>0</v>
      </c>
      <c r="J63" s="11">
        <v>900</v>
      </c>
      <c r="K63" s="11">
        <v>36521</v>
      </c>
      <c r="L63" s="325"/>
    </row>
    <row r="64" spans="1:12" ht="98.25" customHeight="1" x14ac:dyDescent="0.5">
      <c r="A64" s="187" t="s">
        <v>79</v>
      </c>
      <c r="B64" s="187" t="s">
        <v>66</v>
      </c>
      <c r="C64" s="187" t="s">
        <v>14</v>
      </c>
      <c r="D64" s="469">
        <v>11300</v>
      </c>
      <c r="E64" s="470">
        <v>0</v>
      </c>
      <c r="F64" s="471">
        <v>11300</v>
      </c>
      <c r="G64" s="469">
        <v>0</v>
      </c>
      <c r="H64" s="469">
        <v>0</v>
      </c>
      <c r="I64" s="11">
        <f t="shared" si="16"/>
        <v>0</v>
      </c>
      <c r="J64" s="11">
        <v>3350</v>
      </c>
      <c r="K64" s="11">
        <v>7950</v>
      </c>
      <c r="L64" s="195"/>
    </row>
    <row r="65" spans="1:12" ht="74.25" customHeight="1" x14ac:dyDescent="0.5">
      <c r="A65" s="185" t="s">
        <v>80</v>
      </c>
      <c r="B65" s="198" t="s">
        <v>135</v>
      </c>
      <c r="C65" s="187" t="s">
        <v>14</v>
      </c>
      <c r="D65" s="469">
        <v>7200</v>
      </c>
      <c r="E65" s="470">
        <v>0</v>
      </c>
      <c r="F65" s="471">
        <v>0</v>
      </c>
      <c r="G65" s="469">
        <v>7200</v>
      </c>
      <c r="H65" s="469">
        <v>0</v>
      </c>
      <c r="I65" s="11">
        <f t="shared" si="16"/>
        <v>7200</v>
      </c>
      <c r="J65" s="11">
        <v>0</v>
      </c>
      <c r="K65" s="11">
        <v>0</v>
      </c>
      <c r="L65" s="195"/>
    </row>
    <row r="66" spans="1:12" ht="74.25" customHeight="1" x14ac:dyDescent="0.5">
      <c r="A66" s="15" t="s">
        <v>81</v>
      </c>
      <c r="B66" s="183" t="s">
        <v>136</v>
      </c>
      <c r="C66" s="187" t="s">
        <v>14</v>
      </c>
      <c r="D66" s="469">
        <v>19800</v>
      </c>
      <c r="E66" s="470">
        <v>0</v>
      </c>
      <c r="F66" s="471">
        <v>19800</v>
      </c>
      <c r="G66" s="469">
        <v>0</v>
      </c>
      <c r="H66" s="469">
        <v>0</v>
      </c>
      <c r="I66" s="11">
        <f t="shared" si="16"/>
        <v>0</v>
      </c>
      <c r="J66" s="11">
        <v>4065</v>
      </c>
      <c r="K66" s="11">
        <v>15735</v>
      </c>
      <c r="L66" s="195"/>
    </row>
    <row r="67" spans="1:12" ht="70.5" customHeight="1" x14ac:dyDescent="0.5">
      <c r="A67" s="185" t="s">
        <v>82</v>
      </c>
      <c r="B67" s="183" t="s">
        <v>19</v>
      </c>
      <c r="C67" s="187" t="s">
        <v>14</v>
      </c>
      <c r="D67" s="469">
        <v>17280</v>
      </c>
      <c r="E67" s="470">
        <v>0</v>
      </c>
      <c r="F67" s="471">
        <v>17280</v>
      </c>
      <c r="G67" s="469">
        <v>0</v>
      </c>
      <c r="H67" s="469">
        <v>0</v>
      </c>
      <c r="I67" s="11">
        <f t="shared" si="16"/>
        <v>0</v>
      </c>
      <c r="J67" s="11">
        <v>2880</v>
      </c>
      <c r="K67" s="11">
        <v>14400</v>
      </c>
      <c r="L67" s="195"/>
    </row>
    <row r="68" spans="1:12" ht="84" customHeight="1" x14ac:dyDescent="0.5">
      <c r="A68" s="185" t="s">
        <v>83</v>
      </c>
      <c r="B68" s="183" t="s">
        <v>19</v>
      </c>
      <c r="C68" s="187" t="s">
        <v>14</v>
      </c>
      <c r="D68" s="469">
        <v>10600</v>
      </c>
      <c r="E68" s="470"/>
      <c r="F68" s="471"/>
      <c r="G68" s="469">
        <v>10600</v>
      </c>
      <c r="H68" s="469"/>
      <c r="I68" s="11">
        <f t="shared" si="16"/>
        <v>10600</v>
      </c>
      <c r="J68" s="11">
        <v>0</v>
      </c>
      <c r="K68" s="11">
        <v>0</v>
      </c>
      <c r="L68" s="195"/>
    </row>
    <row r="69" spans="1:12" ht="93" customHeight="1" x14ac:dyDescent="0.5">
      <c r="A69" s="185" t="s">
        <v>84</v>
      </c>
      <c r="B69" s="183" t="s">
        <v>38</v>
      </c>
      <c r="C69" s="187" t="s">
        <v>14</v>
      </c>
      <c r="D69" s="469">
        <v>7400</v>
      </c>
      <c r="E69" s="470">
        <v>0</v>
      </c>
      <c r="F69" s="471">
        <v>7400</v>
      </c>
      <c r="G69" s="469"/>
      <c r="H69" s="469"/>
      <c r="I69" s="11">
        <f t="shared" si="16"/>
        <v>150</v>
      </c>
      <c r="J69" s="11">
        <v>7250</v>
      </c>
      <c r="K69" s="11">
        <v>0</v>
      </c>
      <c r="L69" s="195" t="s">
        <v>243</v>
      </c>
    </row>
    <row r="70" spans="1:12" ht="51.75" customHeight="1" x14ac:dyDescent="0.5">
      <c r="A70" s="352" t="s">
        <v>244</v>
      </c>
      <c r="B70" s="348" t="s">
        <v>19</v>
      </c>
      <c r="C70" s="349" t="s">
        <v>14</v>
      </c>
      <c r="D70" s="468">
        <v>9578</v>
      </c>
      <c r="E70" s="468">
        <v>0</v>
      </c>
      <c r="F70" s="406">
        <v>9578</v>
      </c>
      <c r="G70" s="468"/>
      <c r="H70" s="468"/>
      <c r="I70" s="355">
        <f t="shared" si="16"/>
        <v>9578</v>
      </c>
      <c r="J70" s="355">
        <v>0</v>
      </c>
      <c r="K70" s="355">
        <v>0</v>
      </c>
      <c r="L70" s="357"/>
    </row>
    <row r="71" spans="1:12" ht="94.5" customHeight="1" x14ac:dyDescent="0.5">
      <c r="A71" s="321" t="s">
        <v>277</v>
      </c>
      <c r="B71" s="316" t="s">
        <v>115</v>
      </c>
      <c r="C71" s="317" t="s">
        <v>14</v>
      </c>
      <c r="D71" s="529">
        <v>116990</v>
      </c>
      <c r="E71" s="529">
        <v>0</v>
      </c>
      <c r="F71" s="462">
        <v>80000</v>
      </c>
      <c r="G71" s="529">
        <v>36990</v>
      </c>
      <c r="H71" s="529">
        <v>0</v>
      </c>
      <c r="I71" s="402">
        <f t="shared" si="16"/>
        <v>88390</v>
      </c>
      <c r="J71" s="402">
        <v>11600</v>
      </c>
      <c r="K71" s="402">
        <v>17000</v>
      </c>
      <c r="L71" s="530"/>
    </row>
    <row r="72" spans="1:12" ht="71.25" customHeight="1" x14ac:dyDescent="0.5">
      <c r="A72" s="15" t="s">
        <v>72</v>
      </c>
      <c r="B72" s="12" t="s">
        <v>86</v>
      </c>
      <c r="C72" s="12" t="s">
        <v>14</v>
      </c>
      <c r="D72" s="469">
        <v>39621</v>
      </c>
      <c r="E72" s="470">
        <v>0</v>
      </c>
      <c r="F72" s="471">
        <v>30621</v>
      </c>
      <c r="G72" s="469">
        <v>8000</v>
      </c>
      <c r="H72" s="469"/>
      <c r="I72" s="11">
        <f>D72-J72-K72</f>
        <v>9000</v>
      </c>
      <c r="J72" s="11">
        <v>29034</v>
      </c>
      <c r="K72" s="11">
        <v>1587</v>
      </c>
      <c r="L72" s="325"/>
    </row>
    <row r="73" spans="1:12" ht="71.25" customHeight="1" x14ac:dyDescent="0.5">
      <c r="A73" s="15" t="s">
        <v>21</v>
      </c>
      <c r="B73" s="12" t="s">
        <v>22</v>
      </c>
      <c r="C73" s="12" t="s">
        <v>14</v>
      </c>
      <c r="D73" s="469">
        <v>12000</v>
      </c>
      <c r="E73" s="470">
        <v>0</v>
      </c>
      <c r="F73" s="471">
        <v>11000</v>
      </c>
      <c r="G73" s="469">
        <v>1000</v>
      </c>
      <c r="H73" s="469">
        <v>0</v>
      </c>
      <c r="I73" s="11">
        <f t="shared" si="16"/>
        <v>1000</v>
      </c>
      <c r="J73" s="11">
        <v>2877</v>
      </c>
      <c r="K73" s="11">
        <v>8123</v>
      </c>
      <c r="L73" s="195"/>
    </row>
    <row r="74" spans="1:12" ht="93" customHeight="1" x14ac:dyDescent="0.5">
      <c r="A74" s="15" t="s">
        <v>23</v>
      </c>
      <c r="B74" s="12" t="s">
        <v>24</v>
      </c>
      <c r="C74" s="12" t="s">
        <v>14</v>
      </c>
      <c r="D74" s="469">
        <v>5688</v>
      </c>
      <c r="E74" s="470">
        <v>0</v>
      </c>
      <c r="F74" s="471">
        <v>0</v>
      </c>
      <c r="G74" s="469">
        <v>5688</v>
      </c>
      <c r="H74" s="469">
        <v>0</v>
      </c>
      <c r="I74" s="11">
        <f t="shared" si="16"/>
        <v>5688</v>
      </c>
      <c r="J74" s="11">
        <v>0</v>
      </c>
      <c r="K74" s="11">
        <v>0</v>
      </c>
      <c r="L74" s="195"/>
    </row>
    <row r="75" spans="1:12" ht="89.25" customHeight="1" x14ac:dyDescent="0.5">
      <c r="A75" s="315" t="s">
        <v>278</v>
      </c>
      <c r="B75" s="528" t="s">
        <v>88</v>
      </c>
      <c r="C75" s="528" t="s">
        <v>14</v>
      </c>
      <c r="D75" s="529">
        <v>53408</v>
      </c>
      <c r="E75" s="529">
        <v>0</v>
      </c>
      <c r="F75" s="462">
        <v>49158</v>
      </c>
      <c r="G75" s="529">
        <v>4250</v>
      </c>
      <c r="H75" s="529"/>
      <c r="I75" s="402">
        <f t="shared" si="16"/>
        <v>15410</v>
      </c>
      <c r="J75" s="402">
        <v>0</v>
      </c>
      <c r="K75" s="402">
        <v>37998</v>
      </c>
      <c r="L75" s="530"/>
    </row>
    <row r="76" spans="1:12" ht="137.25" customHeight="1" x14ac:dyDescent="0.5">
      <c r="A76" s="15" t="s">
        <v>89</v>
      </c>
      <c r="B76" s="12" t="s">
        <v>90</v>
      </c>
      <c r="C76" s="12" t="s">
        <v>14</v>
      </c>
      <c r="D76" s="469">
        <v>3000</v>
      </c>
      <c r="E76" s="470">
        <v>0</v>
      </c>
      <c r="F76" s="471">
        <v>0</v>
      </c>
      <c r="G76" s="469">
        <v>3000</v>
      </c>
      <c r="H76" s="469">
        <v>0</v>
      </c>
      <c r="I76" s="11">
        <f t="shared" si="16"/>
        <v>3000</v>
      </c>
      <c r="J76" s="11">
        <v>0</v>
      </c>
      <c r="K76" s="11">
        <v>0</v>
      </c>
      <c r="L76" s="195"/>
    </row>
    <row r="77" spans="1:12" ht="96.75" customHeight="1" x14ac:dyDescent="0.5">
      <c r="A77" s="351" t="s">
        <v>245</v>
      </c>
      <c r="B77" s="356" t="s">
        <v>92</v>
      </c>
      <c r="C77" s="356" t="s">
        <v>14</v>
      </c>
      <c r="D77" s="468">
        <v>8839</v>
      </c>
      <c r="E77" s="468">
        <v>0</v>
      </c>
      <c r="F77" s="406">
        <v>8839</v>
      </c>
      <c r="G77" s="468">
        <v>0</v>
      </c>
      <c r="H77" s="468">
        <v>0</v>
      </c>
      <c r="I77" s="355">
        <f t="shared" si="16"/>
        <v>8839</v>
      </c>
      <c r="J77" s="355">
        <v>0</v>
      </c>
      <c r="K77" s="355">
        <v>0</v>
      </c>
      <c r="L77" s="357"/>
    </row>
    <row r="78" spans="1:12" ht="116.25" customHeight="1" x14ac:dyDescent="0.5">
      <c r="A78" s="315" t="s">
        <v>276</v>
      </c>
      <c r="B78" s="528" t="s">
        <v>94</v>
      </c>
      <c r="C78" s="528" t="s">
        <v>14</v>
      </c>
      <c r="D78" s="529">
        <v>15000</v>
      </c>
      <c r="E78" s="529">
        <v>0</v>
      </c>
      <c r="F78" s="462">
        <v>15000</v>
      </c>
      <c r="G78" s="529">
        <v>0</v>
      </c>
      <c r="H78" s="529">
        <v>0</v>
      </c>
      <c r="I78" s="402">
        <f t="shared" si="16"/>
        <v>0</v>
      </c>
      <c r="J78" s="402">
        <v>0</v>
      </c>
      <c r="K78" s="402">
        <v>15000</v>
      </c>
      <c r="L78" s="530"/>
    </row>
    <row r="79" spans="1:12" ht="77.25" customHeight="1" x14ac:dyDescent="0.5">
      <c r="A79" s="351" t="s">
        <v>246</v>
      </c>
      <c r="B79" s="356" t="s">
        <v>96</v>
      </c>
      <c r="C79" s="356" t="s">
        <v>14</v>
      </c>
      <c r="D79" s="468">
        <v>5000</v>
      </c>
      <c r="E79" s="468">
        <v>0</v>
      </c>
      <c r="F79" s="406">
        <v>5000</v>
      </c>
      <c r="G79" s="468">
        <v>0</v>
      </c>
      <c r="H79" s="468">
        <v>0</v>
      </c>
      <c r="I79" s="355">
        <f t="shared" si="16"/>
        <v>5000</v>
      </c>
      <c r="J79" s="355">
        <v>0</v>
      </c>
      <c r="K79" s="355">
        <v>0</v>
      </c>
      <c r="L79" s="357"/>
    </row>
    <row r="80" spans="1:12" ht="42.75" customHeight="1" x14ac:dyDescent="0.5">
      <c r="A80" s="351" t="s">
        <v>247</v>
      </c>
      <c r="B80" s="356" t="s">
        <v>27</v>
      </c>
      <c r="C80" s="356" t="s">
        <v>14</v>
      </c>
      <c r="D80" s="468">
        <v>4068</v>
      </c>
      <c r="E80" s="468">
        <v>0</v>
      </c>
      <c r="F80" s="406">
        <v>4068</v>
      </c>
      <c r="G80" s="468">
        <v>0</v>
      </c>
      <c r="H80" s="468">
        <v>0</v>
      </c>
      <c r="I80" s="355">
        <f t="shared" si="16"/>
        <v>4068</v>
      </c>
      <c r="J80" s="355">
        <v>0</v>
      </c>
      <c r="K80" s="355">
        <v>0</v>
      </c>
      <c r="L80" s="357"/>
    </row>
    <row r="81" spans="1:12" ht="75.75" customHeight="1" x14ac:dyDescent="0.5">
      <c r="A81" s="351" t="s">
        <v>248</v>
      </c>
      <c r="B81" s="356" t="s">
        <v>26</v>
      </c>
      <c r="C81" s="356" t="s">
        <v>14</v>
      </c>
      <c r="D81" s="468">
        <v>4069</v>
      </c>
      <c r="E81" s="468">
        <v>0</v>
      </c>
      <c r="F81" s="406">
        <v>3600</v>
      </c>
      <c r="G81" s="468">
        <v>469</v>
      </c>
      <c r="H81" s="468">
        <v>0</v>
      </c>
      <c r="I81" s="355">
        <f t="shared" si="16"/>
        <v>4069</v>
      </c>
      <c r="J81" s="355">
        <v>0</v>
      </c>
      <c r="K81" s="355">
        <v>0</v>
      </c>
      <c r="L81" s="357"/>
    </row>
    <row r="82" spans="1:12" ht="51.75" customHeight="1" x14ac:dyDescent="0.5">
      <c r="A82" s="15" t="s">
        <v>98</v>
      </c>
      <c r="B82" s="12" t="s">
        <v>99</v>
      </c>
      <c r="C82" s="12" t="s">
        <v>14</v>
      </c>
      <c r="D82" s="470">
        <v>4068</v>
      </c>
      <c r="E82" s="470">
        <v>0</v>
      </c>
      <c r="F82" s="471">
        <v>4068</v>
      </c>
      <c r="G82" s="470">
        <v>0</v>
      </c>
      <c r="H82" s="470">
        <v>0</v>
      </c>
      <c r="I82" s="11">
        <f t="shared" si="16"/>
        <v>0</v>
      </c>
      <c r="J82" s="11">
        <v>468</v>
      </c>
      <c r="K82" s="11">
        <v>3600</v>
      </c>
      <c r="L82" s="62"/>
    </row>
    <row r="83" spans="1:12" ht="49.5" customHeight="1" x14ac:dyDescent="0.5">
      <c r="A83" s="15" t="s">
        <v>28</v>
      </c>
      <c r="B83" s="12" t="s">
        <v>29</v>
      </c>
      <c r="C83" s="12" t="s">
        <v>14</v>
      </c>
      <c r="D83" s="469">
        <v>4068</v>
      </c>
      <c r="E83" s="470">
        <v>0</v>
      </c>
      <c r="F83" s="471">
        <v>4068</v>
      </c>
      <c r="G83" s="470">
        <v>0</v>
      </c>
      <c r="H83" s="470">
        <v>0</v>
      </c>
      <c r="I83" s="11">
        <f t="shared" si="16"/>
        <v>0</v>
      </c>
      <c r="J83" s="11">
        <v>468</v>
      </c>
      <c r="K83" s="11">
        <v>3600</v>
      </c>
      <c r="L83" s="195"/>
    </row>
    <row r="84" spans="1:12" ht="75.75" customHeight="1" x14ac:dyDescent="0.5">
      <c r="A84" s="15" t="s">
        <v>71</v>
      </c>
      <c r="B84" s="12" t="s">
        <v>30</v>
      </c>
      <c r="C84" s="12" t="s">
        <v>14</v>
      </c>
      <c r="D84" s="470">
        <v>56701</v>
      </c>
      <c r="E84" s="470">
        <v>0</v>
      </c>
      <c r="F84" s="471">
        <v>32400</v>
      </c>
      <c r="G84" s="470">
        <v>18101</v>
      </c>
      <c r="H84" s="470">
        <v>6200</v>
      </c>
      <c r="I84" s="11">
        <f t="shared" si="16"/>
        <v>24301</v>
      </c>
      <c r="J84" s="11">
        <v>23236</v>
      </c>
      <c r="K84" s="11">
        <v>9164</v>
      </c>
      <c r="L84" s="62"/>
    </row>
    <row r="85" spans="1:12" ht="74.099999999999994" customHeight="1" x14ac:dyDescent="0.5">
      <c r="A85" s="15" t="s">
        <v>100</v>
      </c>
      <c r="B85" s="12" t="s">
        <v>32</v>
      </c>
      <c r="C85" s="12" t="s">
        <v>14</v>
      </c>
      <c r="D85" s="469">
        <v>3500</v>
      </c>
      <c r="E85" s="470">
        <v>0</v>
      </c>
      <c r="F85" s="471">
        <v>3500</v>
      </c>
      <c r="G85" s="469">
        <v>0</v>
      </c>
      <c r="H85" s="469">
        <v>0</v>
      </c>
      <c r="I85" s="11">
        <f t="shared" si="16"/>
        <v>0</v>
      </c>
      <c r="J85" s="11">
        <v>3500</v>
      </c>
      <c r="K85" s="11">
        <v>0</v>
      </c>
      <c r="L85" s="195" t="s">
        <v>243</v>
      </c>
    </row>
    <row r="86" spans="1:12" ht="47.25" customHeight="1" x14ac:dyDescent="0.5">
      <c r="A86" s="15" t="s">
        <v>101</v>
      </c>
      <c r="B86" s="12" t="s">
        <v>33</v>
      </c>
      <c r="C86" s="12" t="s">
        <v>14</v>
      </c>
      <c r="D86" s="469">
        <v>3500</v>
      </c>
      <c r="E86" s="470">
        <v>0</v>
      </c>
      <c r="F86" s="471">
        <v>3500</v>
      </c>
      <c r="G86" s="469">
        <v>0</v>
      </c>
      <c r="H86" s="469">
        <v>0</v>
      </c>
      <c r="I86" s="11">
        <f t="shared" si="16"/>
        <v>0</v>
      </c>
      <c r="J86" s="11">
        <v>3500</v>
      </c>
      <c r="K86" s="11">
        <v>0</v>
      </c>
      <c r="L86" s="195" t="s">
        <v>243</v>
      </c>
    </row>
    <row r="87" spans="1:12" ht="27" customHeight="1" x14ac:dyDescent="0.5">
      <c r="A87" s="351" t="s">
        <v>249</v>
      </c>
      <c r="B87" s="356" t="s">
        <v>103</v>
      </c>
      <c r="C87" s="356" t="s">
        <v>14</v>
      </c>
      <c r="D87" s="468">
        <v>2800</v>
      </c>
      <c r="E87" s="468">
        <v>0</v>
      </c>
      <c r="F87" s="406">
        <v>2800</v>
      </c>
      <c r="G87" s="468">
        <v>0</v>
      </c>
      <c r="H87" s="468">
        <v>0</v>
      </c>
      <c r="I87" s="355">
        <f t="shared" si="16"/>
        <v>2800</v>
      </c>
      <c r="J87" s="355">
        <v>0</v>
      </c>
      <c r="K87" s="355">
        <v>0</v>
      </c>
      <c r="L87" s="357"/>
    </row>
    <row r="88" spans="1:12" ht="28.5" customHeight="1" x14ac:dyDescent="0.5">
      <c r="A88" s="15" t="s">
        <v>104</v>
      </c>
      <c r="B88" s="12" t="s">
        <v>103</v>
      </c>
      <c r="C88" s="12" t="s">
        <v>14</v>
      </c>
      <c r="D88" s="469">
        <v>8400</v>
      </c>
      <c r="E88" s="470">
        <v>0</v>
      </c>
      <c r="F88" s="471">
        <v>0</v>
      </c>
      <c r="G88" s="469">
        <v>8400</v>
      </c>
      <c r="H88" s="469">
        <v>0</v>
      </c>
      <c r="I88" s="11">
        <f t="shared" si="16"/>
        <v>8400</v>
      </c>
      <c r="J88" s="11">
        <v>0</v>
      </c>
      <c r="K88" s="11">
        <v>0</v>
      </c>
      <c r="L88" s="195"/>
    </row>
    <row r="89" spans="1:12" ht="50.25" customHeight="1" x14ac:dyDescent="0.5">
      <c r="A89" s="15" t="s">
        <v>105</v>
      </c>
      <c r="B89" s="12" t="s">
        <v>35</v>
      </c>
      <c r="C89" s="12" t="s">
        <v>14</v>
      </c>
      <c r="D89" s="469">
        <v>3600</v>
      </c>
      <c r="E89" s="470">
        <v>0</v>
      </c>
      <c r="F89" s="471">
        <v>0</v>
      </c>
      <c r="G89" s="469">
        <v>3600</v>
      </c>
      <c r="H89" s="469">
        <v>0</v>
      </c>
      <c r="I89" s="11">
        <f t="shared" si="16"/>
        <v>3600</v>
      </c>
      <c r="J89" s="11">
        <v>0</v>
      </c>
      <c r="K89" s="11">
        <v>0</v>
      </c>
      <c r="L89" s="195"/>
    </row>
    <row r="90" spans="1:12" ht="60" customHeight="1" x14ac:dyDescent="0.5">
      <c r="A90" s="15" t="s">
        <v>31</v>
      </c>
      <c r="B90" s="12" t="s">
        <v>106</v>
      </c>
      <c r="C90" s="12" t="s">
        <v>14</v>
      </c>
      <c r="D90" s="469">
        <v>5000</v>
      </c>
      <c r="E90" s="470">
        <v>0</v>
      </c>
      <c r="F90" s="471">
        <v>0</v>
      </c>
      <c r="G90" s="469">
        <v>5000</v>
      </c>
      <c r="H90" s="469">
        <v>0</v>
      </c>
      <c r="I90" s="11">
        <f t="shared" si="16"/>
        <v>5000</v>
      </c>
      <c r="J90" s="11">
        <v>0</v>
      </c>
      <c r="K90" s="11">
        <v>0</v>
      </c>
      <c r="L90" s="195"/>
    </row>
    <row r="91" spans="1:12" ht="52.5" customHeight="1" x14ac:dyDescent="0.5">
      <c r="A91" s="15" t="s">
        <v>107</v>
      </c>
      <c r="B91" s="15" t="s">
        <v>108</v>
      </c>
      <c r="C91" s="12" t="s">
        <v>14</v>
      </c>
      <c r="D91" s="469">
        <v>753</v>
      </c>
      <c r="E91" s="470">
        <v>0</v>
      </c>
      <c r="F91" s="471">
        <v>0</v>
      </c>
      <c r="G91" s="469">
        <v>753</v>
      </c>
      <c r="H91" s="469">
        <v>0</v>
      </c>
      <c r="I91" s="11">
        <f t="shared" si="16"/>
        <v>753</v>
      </c>
      <c r="J91" s="11">
        <v>0</v>
      </c>
      <c r="K91" s="11">
        <v>0</v>
      </c>
      <c r="L91" s="62"/>
    </row>
    <row r="92" spans="1:12" ht="53.1" customHeight="1" x14ac:dyDescent="0.5">
      <c r="A92" s="15" t="s">
        <v>109</v>
      </c>
      <c r="B92" s="12" t="s">
        <v>36</v>
      </c>
      <c r="C92" s="12" t="s">
        <v>14</v>
      </c>
      <c r="D92" s="469">
        <v>3000</v>
      </c>
      <c r="E92" s="470">
        <v>0</v>
      </c>
      <c r="F92" s="471">
        <v>3000</v>
      </c>
      <c r="G92" s="469">
        <v>0</v>
      </c>
      <c r="H92" s="469">
        <v>0</v>
      </c>
      <c r="I92" s="11">
        <f t="shared" si="16"/>
        <v>0</v>
      </c>
      <c r="J92" s="11">
        <v>3000</v>
      </c>
      <c r="K92" s="11">
        <v>0</v>
      </c>
      <c r="L92" s="195" t="s">
        <v>243</v>
      </c>
    </row>
    <row r="93" spans="1:12" ht="68.25" customHeight="1" x14ac:dyDescent="0.5">
      <c r="A93" s="15" t="s">
        <v>34</v>
      </c>
      <c r="B93" s="15" t="s">
        <v>110</v>
      </c>
      <c r="C93" s="12" t="s">
        <v>14</v>
      </c>
      <c r="D93" s="469">
        <v>6000</v>
      </c>
      <c r="E93" s="470">
        <v>0</v>
      </c>
      <c r="F93" s="471">
        <v>6000</v>
      </c>
      <c r="G93" s="469">
        <v>0</v>
      </c>
      <c r="H93" s="469">
        <v>0</v>
      </c>
      <c r="I93" s="11">
        <f t="shared" si="16"/>
        <v>480</v>
      </c>
      <c r="J93" s="11">
        <v>5520</v>
      </c>
      <c r="K93" s="11">
        <v>0</v>
      </c>
      <c r="L93" s="195" t="s">
        <v>243</v>
      </c>
    </row>
    <row r="94" spans="1:12" ht="63" customHeight="1" x14ac:dyDescent="0.5">
      <c r="A94" s="15" t="s">
        <v>111</v>
      </c>
      <c r="B94" s="12" t="s">
        <v>112</v>
      </c>
      <c r="C94" s="12" t="s">
        <v>14</v>
      </c>
      <c r="D94" s="469">
        <v>9000</v>
      </c>
      <c r="E94" s="470">
        <v>0</v>
      </c>
      <c r="F94" s="471">
        <v>0</v>
      </c>
      <c r="G94" s="469">
        <v>9000</v>
      </c>
      <c r="H94" s="469">
        <v>0</v>
      </c>
      <c r="I94" s="11">
        <f t="shared" si="16"/>
        <v>9000</v>
      </c>
      <c r="J94" s="11">
        <v>0</v>
      </c>
      <c r="K94" s="11">
        <v>0</v>
      </c>
      <c r="L94" s="195"/>
    </row>
    <row r="95" spans="1:12" ht="46.5" customHeight="1" x14ac:dyDescent="0.5">
      <c r="A95" s="15" t="s">
        <v>113</v>
      </c>
      <c r="B95" s="12" t="s">
        <v>112</v>
      </c>
      <c r="C95" s="12" t="s">
        <v>14</v>
      </c>
      <c r="D95" s="470">
        <v>3000</v>
      </c>
      <c r="E95" s="470">
        <v>0</v>
      </c>
      <c r="F95" s="471">
        <v>0</v>
      </c>
      <c r="G95" s="470">
        <v>3000</v>
      </c>
      <c r="H95" s="470">
        <v>0</v>
      </c>
      <c r="I95" s="11">
        <f t="shared" si="16"/>
        <v>3000</v>
      </c>
      <c r="J95" s="11">
        <v>0</v>
      </c>
      <c r="K95" s="11">
        <v>0</v>
      </c>
      <c r="L95" s="62"/>
    </row>
    <row r="96" spans="1:12" ht="130.5" customHeight="1" x14ac:dyDescent="0.5">
      <c r="A96" s="15" t="s">
        <v>114</v>
      </c>
      <c r="B96" s="12" t="s">
        <v>115</v>
      </c>
      <c r="C96" s="12" t="s">
        <v>14</v>
      </c>
      <c r="D96" s="470">
        <v>600000</v>
      </c>
      <c r="E96" s="470">
        <v>150000</v>
      </c>
      <c r="F96" s="471">
        <v>150000</v>
      </c>
      <c r="G96" s="470">
        <v>150000</v>
      </c>
      <c r="H96" s="470">
        <v>150000</v>
      </c>
      <c r="I96" s="11">
        <f t="shared" si="16"/>
        <v>560220</v>
      </c>
      <c r="J96" s="11">
        <v>39780</v>
      </c>
      <c r="K96" s="11">
        <v>0</v>
      </c>
      <c r="L96" s="62"/>
    </row>
    <row r="97" spans="1:12" ht="72" customHeight="1" x14ac:dyDescent="0.5">
      <c r="A97" s="358" t="s">
        <v>250</v>
      </c>
      <c r="B97" s="351" t="s">
        <v>39</v>
      </c>
      <c r="C97" s="356" t="s">
        <v>14</v>
      </c>
      <c r="D97" s="468">
        <v>175000</v>
      </c>
      <c r="E97" s="468">
        <v>0</v>
      </c>
      <c r="F97" s="406">
        <v>65000</v>
      </c>
      <c r="G97" s="468">
        <v>90000</v>
      </c>
      <c r="H97" s="468">
        <v>20000</v>
      </c>
      <c r="I97" s="355">
        <f t="shared" si="16"/>
        <v>175000</v>
      </c>
      <c r="J97" s="355">
        <v>0</v>
      </c>
      <c r="K97" s="355">
        <v>0</v>
      </c>
      <c r="L97" s="350"/>
    </row>
    <row r="98" spans="1:12" ht="113.25" customHeight="1" x14ac:dyDescent="0.5">
      <c r="A98" s="305" t="s">
        <v>148</v>
      </c>
      <c r="B98" s="187" t="s">
        <v>16</v>
      </c>
      <c r="C98" s="187" t="s">
        <v>37</v>
      </c>
      <c r="D98" s="79">
        <v>96700</v>
      </c>
      <c r="E98" s="467">
        <v>0</v>
      </c>
      <c r="F98" s="467">
        <v>55300</v>
      </c>
      <c r="G98" s="467">
        <v>31100</v>
      </c>
      <c r="H98" s="467">
        <v>10300</v>
      </c>
      <c r="I98" s="405">
        <f>I99+I100+I101+I102+I103+I104+I105</f>
        <v>89500</v>
      </c>
      <c r="J98" s="410">
        <f>J99+J100+J101+J102+J103+J104+J105</f>
        <v>7200</v>
      </c>
      <c r="K98" s="410">
        <f>K99+K100+K101+K102+K103+K104+K105</f>
        <v>0</v>
      </c>
      <c r="L98" s="44"/>
    </row>
    <row r="99" spans="1:12" ht="50.25" customHeight="1" x14ac:dyDescent="0.5">
      <c r="A99" s="348" t="s">
        <v>251</v>
      </c>
      <c r="B99" s="349" t="s">
        <v>18</v>
      </c>
      <c r="C99" s="349" t="s">
        <v>37</v>
      </c>
      <c r="D99" s="406">
        <v>10800</v>
      </c>
      <c r="E99" s="406">
        <v>0</v>
      </c>
      <c r="F99" s="406">
        <v>10800</v>
      </c>
      <c r="G99" s="406">
        <v>0</v>
      </c>
      <c r="H99" s="406">
        <v>0</v>
      </c>
      <c r="I99" s="406">
        <f t="shared" ref="I99:I108" si="17">D99-J99-K99</f>
        <v>10800</v>
      </c>
      <c r="J99" s="406"/>
      <c r="K99" s="406"/>
      <c r="L99" s="357"/>
    </row>
    <row r="100" spans="1:12" ht="118.5" customHeight="1" x14ac:dyDescent="0.5">
      <c r="A100" s="348" t="s">
        <v>252</v>
      </c>
      <c r="B100" s="349" t="s">
        <v>18</v>
      </c>
      <c r="C100" s="349" t="s">
        <v>37</v>
      </c>
      <c r="D100" s="406">
        <v>22000</v>
      </c>
      <c r="E100" s="406"/>
      <c r="F100" s="406">
        <v>12000</v>
      </c>
      <c r="G100" s="406">
        <v>10000</v>
      </c>
      <c r="H100" s="406">
        <v>0</v>
      </c>
      <c r="I100" s="406">
        <f t="shared" si="17"/>
        <v>22000</v>
      </c>
      <c r="J100" s="406"/>
      <c r="K100" s="406"/>
      <c r="L100" s="357"/>
    </row>
    <row r="101" spans="1:12" ht="69.75" customHeight="1" x14ac:dyDescent="0.5">
      <c r="A101" s="349" t="s">
        <v>253</v>
      </c>
      <c r="B101" s="349" t="s">
        <v>135</v>
      </c>
      <c r="C101" s="349" t="s">
        <v>37</v>
      </c>
      <c r="D101" s="406">
        <v>7200</v>
      </c>
      <c r="E101" s="406">
        <v>0</v>
      </c>
      <c r="F101" s="406">
        <v>3600</v>
      </c>
      <c r="G101" s="406">
        <v>3600</v>
      </c>
      <c r="H101" s="406">
        <v>0</v>
      </c>
      <c r="I101" s="406">
        <f t="shared" si="17"/>
        <v>7200</v>
      </c>
      <c r="J101" s="406"/>
      <c r="K101" s="406"/>
      <c r="L101" s="350"/>
    </row>
    <row r="102" spans="1:12" ht="96.75" customHeight="1" x14ac:dyDescent="0.5">
      <c r="A102" s="183" t="s">
        <v>142</v>
      </c>
      <c r="B102" s="199" t="s">
        <v>38</v>
      </c>
      <c r="C102" s="187" t="s">
        <v>37</v>
      </c>
      <c r="D102" s="407">
        <v>6200</v>
      </c>
      <c r="E102" s="471">
        <v>0</v>
      </c>
      <c r="F102" s="471">
        <v>0</v>
      </c>
      <c r="G102" s="407">
        <v>0</v>
      </c>
      <c r="H102" s="407">
        <v>6200</v>
      </c>
      <c r="I102" s="407">
        <f t="shared" si="17"/>
        <v>6200</v>
      </c>
      <c r="J102" s="407"/>
      <c r="K102" s="410"/>
      <c r="L102" s="195"/>
    </row>
    <row r="103" spans="1:12" ht="69" customHeight="1" x14ac:dyDescent="0.5">
      <c r="A103" s="349" t="s">
        <v>254</v>
      </c>
      <c r="B103" s="359" t="s">
        <v>19</v>
      </c>
      <c r="C103" s="359" t="s">
        <v>37</v>
      </c>
      <c r="D103" s="472">
        <v>26600</v>
      </c>
      <c r="E103" s="406">
        <v>0</v>
      </c>
      <c r="F103" s="406">
        <v>13300</v>
      </c>
      <c r="G103" s="406">
        <v>13300</v>
      </c>
      <c r="H103" s="406">
        <v>0</v>
      </c>
      <c r="I103" s="406">
        <f t="shared" si="17"/>
        <v>26600</v>
      </c>
      <c r="J103" s="406"/>
      <c r="K103" s="406"/>
      <c r="L103" s="357"/>
    </row>
    <row r="104" spans="1:12" ht="114" customHeight="1" x14ac:dyDescent="0.5">
      <c r="A104" s="199" t="s">
        <v>144</v>
      </c>
      <c r="B104" s="199" t="s">
        <v>19</v>
      </c>
      <c r="C104" s="199" t="s">
        <v>37</v>
      </c>
      <c r="D104" s="473">
        <v>7200</v>
      </c>
      <c r="E104" s="471">
        <v>0</v>
      </c>
      <c r="F104" s="471">
        <v>7200</v>
      </c>
      <c r="G104" s="407">
        <v>0</v>
      </c>
      <c r="H104" s="407">
        <v>0</v>
      </c>
      <c r="I104" s="407">
        <f t="shared" si="17"/>
        <v>0</v>
      </c>
      <c r="J104" s="410">
        <v>7200</v>
      </c>
      <c r="K104" s="410"/>
      <c r="L104" s="195" t="s">
        <v>243</v>
      </c>
    </row>
    <row r="105" spans="1:12" ht="63" customHeight="1" x14ac:dyDescent="0.5">
      <c r="A105" s="359" t="s">
        <v>255</v>
      </c>
      <c r="B105" s="359" t="s">
        <v>50</v>
      </c>
      <c r="C105" s="359" t="s">
        <v>37</v>
      </c>
      <c r="D105" s="472">
        <v>16700</v>
      </c>
      <c r="E105" s="406">
        <v>0</v>
      </c>
      <c r="F105" s="406">
        <v>8350</v>
      </c>
      <c r="G105" s="406">
        <v>4175</v>
      </c>
      <c r="H105" s="406">
        <v>4175</v>
      </c>
      <c r="I105" s="406">
        <f t="shared" si="17"/>
        <v>16700</v>
      </c>
      <c r="J105" s="406"/>
      <c r="K105" s="406"/>
      <c r="L105" s="357"/>
    </row>
    <row r="106" spans="1:12" s="203" customFormat="1" ht="65.25" customHeight="1" x14ac:dyDescent="0.5">
      <c r="A106" s="200" t="s">
        <v>160</v>
      </c>
      <c r="B106" s="199" t="s">
        <v>39</v>
      </c>
      <c r="C106" s="199" t="s">
        <v>37</v>
      </c>
      <c r="D106" s="474">
        <v>50000</v>
      </c>
      <c r="E106" s="470">
        <v>0</v>
      </c>
      <c r="F106" s="471">
        <v>50000</v>
      </c>
      <c r="G106" s="469">
        <v>0</v>
      </c>
      <c r="H106" s="469">
        <v>0</v>
      </c>
      <c r="I106" s="408">
        <f t="shared" si="17"/>
        <v>0</v>
      </c>
      <c r="J106" s="408">
        <v>50000</v>
      </c>
      <c r="K106" s="408"/>
      <c r="L106" s="195" t="s">
        <v>243</v>
      </c>
    </row>
    <row r="107" spans="1:12" s="203" customFormat="1" ht="67.5" customHeight="1" x14ac:dyDescent="0.5">
      <c r="A107" s="201" t="s">
        <v>149</v>
      </c>
      <c r="B107" s="199" t="s">
        <v>39</v>
      </c>
      <c r="C107" s="199" t="s">
        <v>40</v>
      </c>
      <c r="D107" s="118">
        <v>279000</v>
      </c>
      <c r="E107" s="467">
        <v>78000</v>
      </c>
      <c r="F107" s="467">
        <v>87000</v>
      </c>
      <c r="G107" s="475">
        <v>0</v>
      </c>
      <c r="H107" s="475">
        <v>114000</v>
      </c>
      <c r="I107" s="409">
        <f t="shared" si="17"/>
        <v>184806.6</v>
      </c>
      <c r="J107" s="410">
        <v>94193.4</v>
      </c>
      <c r="K107" s="410">
        <v>0</v>
      </c>
      <c r="L107" s="326"/>
    </row>
    <row r="108" spans="1:12" s="203" customFormat="1" ht="65.25" customHeight="1" x14ac:dyDescent="0.5">
      <c r="A108" s="183" t="s">
        <v>150</v>
      </c>
      <c r="B108" s="187" t="s">
        <v>39</v>
      </c>
      <c r="C108" s="187" t="s">
        <v>40</v>
      </c>
      <c r="D108" s="79">
        <v>71000</v>
      </c>
      <c r="E108" s="467">
        <v>0</v>
      </c>
      <c r="F108" s="467">
        <v>0</v>
      </c>
      <c r="G108" s="475">
        <v>24000</v>
      </c>
      <c r="H108" s="475">
        <v>47000</v>
      </c>
      <c r="I108" s="410">
        <f t="shared" si="17"/>
        <v>71000</v>
      </c>
      <c r="J108" s="476"/>
      <c r="K108" s="476"/>
      <c r="L108" s="326"/>
    </row>
    <row r="109" spans="1:12" s="203" customFormat="1" ht="67.5" customHeight="1" x14ac:dyDescent="0.5">
      <c r="A109" s="183" t="s">
        <v>151</v>
      </c>
      <c r="B109" s="187" t="s">
        <v>39</v>
      </c>
      <c r="C109" s="187" t="s">
        <v>40</v>
      </c>
      <c r="D109" s="79">
        <v>350000</v>
      </c>
      <c r="E109" s="467">
        <v>350000</v>
      </c>
      <c r="F109" s="467">
        <v>0</v>
      </c>
      <c r="G109" s="475">
        <v>0</v>
      </c>
      <c r="H109" s="475">
        <v>0</v>
      </c>
      <c r="I109" s="410">
        <f>D109-J109</f>
        <v>9.0000000025611371E-2</v>
      </c>
      <c r="J109" s="409">
        <v>349999.91</v>
      </c>
      <c r="K109" s="476"/>
      <c r="L109" s="62" t="s">
        <v>243</v>
      </c>
    </row>
    <row r="110" spans="1:12" ht="113.25" customHeight="1" x14ac:dyDescent="0.5">
      <c r="A110" s="348" t="s">
        <v>256</v>
      </c>
      <c r="B110" s="349" t="s">
        <v>39</v>
      </c>
      <c r="C110" s="349" t="s">
        <v>43</v>
      </c>
      <c r="D110" s="452">
        <v>384900</v>
      </c>
      <c r="E110" s="452">
        <v>0</v>
      </c>
      <c r="F110" s="451">
        <v>169900</v>
      </c>
      <c r="G110" s="452">
        <v>142000</v>
      </c>
      <c r="H110" s="452">
        <v>73000</v>
      </c>
      <c r="I110" s="406"/>
      <c r="J110" s="406"/>
      <c r="K110" s="477"/>
      <c r="L110" s="360"/>
    </row>
    <row r="111" spans="1:12" ht="27" customHeight="1" x14ac:dyDescent="0.5">
      <c r="A111" s="949" t="s">
        <v>41</v>
      </c>
      <c r="B111" s="950"/>
      <c r="C111" s="951"/>
      <c r="D111" s="332">
        <f t="shared" ref="D111:H112" si="18">D112</f>
        <v>44000</v>
      </c>
      <c r="E111" s="332">
        <f t="shared" si="18"/>
        <v>0</v>
      </c>
      <c r="F111" s="332">
        <f t="shared" si="18"/>
        <v>0</v>
      </c>
      <c r="G111" s="332">
        <f t="shared" si="18"/>
        <v>33000</v>
      </c>
      <c r="H111" s="332">
        <f t="shared" si="18"/>
        <v>11000</v>
      </c>
      <c r="I111" s="411">
        <f>I112</f>
        <v>44000</v>
      </c>
      <c r="J111" s="411">
        <f t="shared" ref="J111:L112" si="19">J112</f>
        <v>0</v>
      </c>
      <c r="K111" s="411">
        <f t="shared" si="19"/>
        <v>0</v>
      </c>
      <c r="L111" s="333">
        <f t="shared" si="19"/>
        <v>0</v>
      </c>
    </row>
    <row r="112" spans="1:12" ht="51.75" customHeight="1" x14ac:dyDescent="0.5">
      <c r="A112" s="952" t="s">
        <v>152</v>
      </c>
      <c r="B112" s="953"/>
      <c r="C112" s="954"/>
      <c r="D112" s="337">
        <f t="shared" si="18"/>
        <v>44000</v>
      </c>
      <c r="E112" s="337">
        <f t="shared" si="18"/>
        <v>0</v>
      </c>
      <c r="F112" s="337">
        <f t="shared" si="18"/>
        <v>0</v>
      </c>
      <c r="G112" s="337">
        <f t="shared" si="18"/>
        <v>33000</v>
      </c>
      <c r="H112" s="337">
        <f t="shared" si="18"/>
        <v>11000</v>
      </c>
      <c r="I112" s="412">
        <f>I113</f>
        <v>44000</v>
      </c>
      <c r="J112" s="412">
        <f t="shared" si="19"/>
        <v>0</v>
      </c>
      <c r="K112" s="412">
        <f t="shared" si="19"/>
        <v>0</v>
      </c>
      <c r="L112" s="338">
        <f t="shared" si="19"/>
        <v>0</v>
      </c>
    </row>
    <row r="113" spans="1:12" ht="92.25" customHeight="1" x14ac:dyDescent="0.5">
      <c r="A113" s="191" t="s">
        <v>117</v>
      </c>
      <c r="B113" s="187" t="s">
        <v>42</v>
      </c>
      <c r="C113" s="187" t="s">
        <v>43</v>
      </c>
      <c r="D113" s="79">
        <v>44000</v>
      </c>
      <c r="E113" s="466">
        <v>0</v>
      </c>
      <c r="F113" s="467">
        <v>0</v>
      </c>
      <c r="G113" s="466">
        <v>33000</v>
      </c>
      <c r="H113" s="466">
        <v>11000</v>
      </c>
      <c r="I113" s="413">
        <f>D113-J113-K113</f>
        <v>44000</v>
      </c>
      <c r="J113" s="408">
        <v>0</v>
      </c>
      <c r="K113" s="408"/>
      <c r="L113" s="66"/>
    </row>
    <row r="114" spans="1:12" ht="30" customHeight="1" x14ac:dyDescent="0.5">
      <c r="A114" s="955" t="s">
        <v>44</v>
      </c>
      <c r="B114" s="956"/>
      <c r="C114" s="343"/>
      <c r="D114" s="397">
        <f>D111+D58+D55</f>
        <v>33676300</v>
      </c>
      <c r="E114" s="478">
        <f t="shared" ref="E114:L114" si="20">E111+E58+E55</f>
        <v>581670</v>
      </c>
      <c r="F114" s="479">
        <f t="shared" si="20"/>
        <v>997130</v>
      </c>
      <c r="G114" s="397">
        <f t="shared" si="20"/>
        <v>31659700</v>
      </c>
      <c r="H114" s="478">
        <f>H111+H58+H55</f>
        <v>437800</v>
      </c>
      <c r="I114" s="345">
        <f>I111+I58+I55</f>
        <v>32473035.690000001</v>
      </c>
      <c r="J114" s="345">
        <f>J111+J58+J55</f>
        <v>556706.30999999994</v>
      </c>
      <c r="K114" s="345">
        <f>K111+K58+K55</f>
        <v>171878</v>
      </c>
      <c r="L114" s="345">
        <f t="shared" si="20"/>
        <v>0</v>
      </c>
    </row>
    <row r="115" spans="1:12" ht="30" customHeight="1" x14ac:dyDescent="0.5">
      <c r="A115" s="375"/>
      <c r="B115" s="375"/>
      <c r="C115" s="376"/>
      <c r="D115" s="398"/>
      <c r="E115" s="531"/>
      <c r="F115" s="532"/>
      <c r="G115" s="398"/>
      <c r="H115" s="531"/>
      <c r="I115" s="533"/>
      <c r="J115" s="533"/>
      <c r="K115" s="533"/>
      <c r="L115" s="533"/>
    </row>
    <row r="116" spans="1:12" ht="21.75" customHeight="1" x14ac:dyDescent="0.5">
      <c r="A116" s="957" t="s">
        <v>45</v>
      </c>
      <c r="B116" s="958"/>
      <c r="C116" s="959"/>
      <c r="D116" s="524">
        <f>D118+D121</f>
        <v>4040600</v>
      </c>
      <c r="E116" s="524">
        <f t="shared" ref="E116:J116" si="21">E118+E121</f>
        <v>954100</v>
      </c>
      <c r="F116" s="525">
        <f t="shared" si="21"/>
        <v>1318850</v>
      </c>
      <c r="G116" s="524">
        <f t="shared" si="21"/>
        <v>974700</v>
      </c>
      <c r="H116" s="524">
        <f>H118+H121</f>
        <v>0</v>
      </c>
      <c r="I116" s="526">
        <f t="shared" si="21"/>
        <v>3397012.04</v>
      </c>
      <c r="J116" s="526">
        <f t="shared" si="21"/>
        <v>575740.46000000008</v>
      </c>
      <c r="K116" s="524">
        <f>K118+K121</f>
        <v>67847.5</v>
      </c>
      <c r="L116" s="527"/>
    </row>
    <row r="117" spans="1:12" ht="25.5" customHeight="1" x14ac:dyDescent="0.5">
      <c r="A117" s="886" t="s">
        <v>46</v>
      </c>
      <c r="B117" s="887"/>
      <c r="C117" s="888"/>
      <c r="D117" s="480"/>
      <c r="E117" s="481"/>
      <c r="F117" s="481"/>
      <c r="G117" s="482"/>
      <c r="H117" s="482"/>
      <c r="I117" s="414"/>
      <c r="J117" s="483"/>
      <c r="K117" s="483"/>
      <c r="L117" s="148"/>
    </row>
    <row r="118" spans="1:12" ht="24.75" customHeight="1" x14ac:dyDescent="0.5">
      <c r="A118" s="876" t="s">
        <v>47</v>
      </c>
      <c r="B118" s="877"/>
      <c r="C118" s="878"/>
      <c r="D118" s="484">
        <f>D120</f>
        <v>100000</v>
      </c>
      <c r="E118" s="484">
        <f>E120</f>
        <v>55000</v>
      </c>
      <c r="F118" s="485">
        <f>F120</f>
        <v>35000</v>
      </c>
      <c r="G118" s="484">
        <f>G120</f>
        <v>10000</v>
      </c>
      <c r="H118" s="484">
        <f>H120</f>
        <v>0</v>
      </c>
      <c r="I118" s="415">
        <f t="shared" ref="I118:K119" si="22">I119</f>
        <v>41719</v>
      </c>
      <c r="J118" s="415">
        <f t="shared" si="22"/>
        <v>54081</v>
      </c>
      <c r="K118" s="415">
        <f t="shared" si="22"/>
        <v>4200</v>
      </c>
      <c r="L118" s="259"/>
    </row>
    <row r="119" spans="1:12" ht="45.75" customHeight="1" x14ac:dyDescent="0.5">
      <c r="A119" s="952" t="s">
        <v>153</v>
      </c>
      <c r="B119" s="953"/>
      <c r="C119" s="954"/>
      <c r="D119" s="416">
        <f>D120</f>
        <v>100000</v>
      </c>
      <c r="E119" s="416">
        <f>E120</f>
        <v>55000</v>
      </c>
      <c r="F119" s="340">
        <f>F120</f>
        <v>35000</v>
      </c>
      <c r="G119" s="416">
        <f>G120</f>
        <v>10000</v>
      </c>
      <c r="H119" s="416">
        <f>H120</f>
        <v>0</v>
      </c>
      <c r="I119" s="416">
        <f t="shared" si="22"/>
        <v>41719</v>
      </c>
      <c r="J119" s="416">
        <f t="shared" si="22"/>
        <v>54081</v>
      </c>
      <c r="K119" s="412">
        <f t="shared" si="22"/>
        <v>4200</v>
      </c>
      <c r="L119" s="339"/>
    </row>
    <row r="120" spans="1:12" ht="111" customHeight="1" x14ac:dyDescent="0.5">
      <c r="A120" s="361" t="s">
        <v>257</v>
      </c>
      <c r="B120" s="349" t="s">
        <v>16</v>
      </c>
      <c r="C120" s="349" t="s">
        <v>43</v>
      </c>
      <c r="D120" s="468">
        <v>100000</v>
      </c>
      <c r="E120" s="486">
        <v>55000</v>
      </c>
      <c r="F120" s="487">
        <v>35000</v>
      </c>
      <c r="G120" s="486">
        <v>10000</v>
      </c>
      <c r="H120" s="486">
        <v>0</v>
      </c>
      <c r="I120" s="417">
        <f>D120-J120-K120</f>
        <v>41719</v>
      </c>
      <c r="J120" s="417">
        <v>54081</v>
      </c>
      <c r="K120" s="417">
        <v>4200</v>
      </c>
      <c r="L120" s="362"/>
    </row>
    <row r="121" spans="1:12" ht="23.25" customHeight="1" x14ac:dyDescent="0.5">
      <c r="A121" s="949" t="s">
        <v>48</v>
      </c>
      <c r="B121" s="950"/>
      <c r="C121" s="951"/>
      <c r="D121" s="488">
        <f>D122</f>
        <v>3940600</v>
      </c>
      <c r="E121" s="488">
        <f>E122</f>
        <v>899100</v>
      </c>
      <c r="F121" s="489">
        <f>F122</f>
        <v>1283850</v>
      </c>
      <c r="G121" s="488">
        <f>G122</f>
        <v>964700</v>
      </c>
      <c r="H121" s="490"/>
      <c r="I121" s="418">
        <f>I125+I131+I145+I146+I147+I148</f>
        <v>3355293.04</v>
      </c>
      <c r="J121" s="491">
        <f>J125+J131+J145+J146+J147+J148</f>
        <v>521659.46000000008</v>
      </c>
      <c r="K121" s="491">
        <f>K125+K131+K145+K146+K147+K148</f>
        <v>63647.5</v>
      </c>
      <c r="L121" s="334"/>
    </row>
    <row r="122" spans="1:12" ht="27" customHeight="1" x14ac:dyDescent="0.5">
      <c r="A122" s="952" t="s">
        <v>49</v>
      </c>
      <c r="B122" s="953"/>
      <c r="C122" s="954"/>
      <c r="D122" s="416">
        <f>D125+D131+D145+D146+D147+D148</f>
        <v>3940600</v>
      </c>
      <c r="E122" s="416">
        <f t="shared" ref="E122:J122" si="23">E125+E131+E145+E146+E147+E148</f>
        <v>899100</v>
      </c>
      <c r="F122" s="492">
        <f t="shared" si="23"/>
        <v>1283850</v>
      </c>
      <c r="G122" s="416">
        <f t="shared" si="23"/>
        <v>964700</v>
      </c>
      <c r="H122" s="416">
        <f t="shared" si="23"/>
        <v>792950</v>
      </c>
      <c r="I122" s="419">
        <f t="shared" si="23"/>
        <v>3355293.04</v>
      </c>
      <c r="J122" s="419">
        <f t="shared" si="23"/>
        <v>521659.46000000008</v>
      </c>
      <c r="K122" s="416">
        <f>K125+K131+K145+K146+K147+K148</f>
        <v>63647.5</v>
      </c>
      <c r="L122" s="339"/>
    </row>
    <row r="123" spans="1:12" ht="24.75" customHeight="1" x14ac:dyDescent="0.5">
      <c r="A123" s="926" t="s">
        <v>137</v>
      </c>
      <c r="B123" s="927"/>
      <c r="C123" s="927"/>
      <c r="D123" s="928"/>
      <c r="E123" s="493"/>
      <c r="F123" s="471"/>
      <c r="G123" s="408"/>
      <c r="H123" s="408"/>
      <c r="I123" s="408"/>
      <c r="J123" s="408"/>
      <c r="K123" s="408"/>
      <c r="L123" s="66"/>
    </row>
    <row r="124" spans="1:12" ht="30" customHeight="1" x14ac:dyDescent="0.5">
      <c r="A124" s="208" t="s">
        <v>55</v>
      </c>
      <c r="B124" s="66"/>
      <c r="C124" s="66"/>
      <c r="D124" s="494"/>
      <c r="E124" s="493"/>
      <c r="F124" s="471"/>
      <c r="G124" s="408"/>
      <c r="H124" s="408"/>
      <c r="I124" s="408"/>
      <c r="J124" s="408"/>
      <c r="K124" s="408"/>
      <c r="L124" s="66"/>
    </row>
    <row r="125" spans="1:12" ht="73.5" customHeight="1" x14ac:dyDescent="0.5">
      <c r="A125" s="191" t="s">
        <v>154</v>
      </c>
      <c r="B125" s="209" t="s">
        <v>35</v>
      </c>
      <c r="C125" s="209" t="s">
        <v>43</v>
      </c>
      <c r="D125" s="405">
        <v>272000</v>
      </c>
      <c r="E125" s="467">
        <v>36850</v>
      </c>
      <c r="F125" s="467">
        <v>134400</v>
      </c>
      <c r="G125" s="467">
        <v>76250</v>
      </c>
      <c r="H125" s="467">
        <v>24500</v>
      </c>
      <c r="I125" s="420">
        <f>I126+I127+I128</f>
        <v>191320.45</v>
      </c>
      <c r="J125" s="413">
        <f>J126+J127+J128</f>
        <v>80679.55</v>
      </c>
      <c r="K125" s="413">
        <f>K126+K127+K128</f>
        <v>0</v>
      </c>
      <c r="L125" s="197"/>
    </row>
    <row r="126" spans="1:12" ht="61.5" customHeight="1" x14ac:dyDescent="0.5">
      <c r="A126" s="361" t="s">
        <v>258</v>
      </c>
      <c r="B126" s="363" t="s">
        <v>35</v>
      </c>
      <c r="C126" s="363" t="s">
        <v>43</v>
      </c>
      <c r="D126" s="406">
        <v>10000</v>
      </c>
      <c r="E126" s="451">
        <v>0</v>
      </c>
      <c r="F126" s="451">
        <v>10000</v>
      </c>
      <c r="G126" s="451">
        <v>0</v>
      </c>
      <c r="H126" s="451">
        <v>0</v>
      </c>
      <c r="I126" s="417">
        <f>D126-J126-K126</f>
        <v>10000</v>
      </c>
      <c r="J126" s="417">
        <v>0</v>
      </c>
      <c r="K126" s="417">
        <v>0</v>
      </c>
      <c r="L126" s="357"/>
    </row>
    <row r="127" spans="1:12" ht="46.5" customHeight="1" x14ac:dyDescent="0.5">
      <c r="A127" s="191" t="s">
        <v>132</v>
      </c>
      <c r="B127" s="209" t="s">
        <v>33</v>
      </c>
      <c r="C127" s="209" t="s">
        <v>43</v>
      </c>
      <c r="D127" s="410">
        <v>155450</v>
      </c>
      <c r="E127" s="445">
        <v>29650</v>
      </c>
      <c r="F127" s="445">
        <v>98600</v>
      </c>
      <c r="G127" s="445">
        <v>7700</v>
      </c>
      <c r="H127" s="445">
        <v>19500</v>
      </c>
      <c r="I127" s="408">
        <f>D127-J127+K127</f>
        <v>107770</v>
      </c>
      <c r="J127" s="408">
        <v>47680</v>
      </c>
      <c r="K127" s="408">
        <v>0</v>
      </c>
      <c r="L127" s="195"/>
    </row>
    <row r="128" spans="1:12" ht="70.5" customHeight="1" x14ac:dyDescent="0.5">
      <c r="A128" s="191" t="s">
        <v>133</v>
      </c>
      <c r="B128" s="209" t="s">
        <v>134</v>
      </c>
      <c r="C128" s="209" t="s">
        <v>43</v>
      </c>
      <c r="D128" s="410">
        <v>106550</v>
      </c>
      <c r="E128" s="445">
        <v>7200</v>
      </c>
      <c r="F128" s="445">
        <v>25800</v>
      </c>
      <c r="G128" s="445">
        <v>68550</v>
      </c>
      <c r="H128" s="445">
        <v>5000</v>
      </c>
      <c r="I128" s="408">
        <f>D128-J128+K128</f>
        <v>73550.45</v>
      </c>
      <c r="J128" s="408">
        <v>32999.550000000003</v>
      </c>
      <c r="K128" s="408">
        <v>0</v>
      </c>
      <c r="L128" s="195"/>
    </row>
    <row r="129" spans="1:12" ht="24.75" customHeight="1" x14ac:dyDescent="0.5">
      <c r="A129" s="926" t="s">
        <v>137</v>
      </c>
      <c r="B129" s="927"/>
      <c r="C129" s="927"/>
      <c r="D129" s="928"/>
      <c r="E129" s="464"/>
      <c r="F129" s="464"/>
      <c r="G129" s="464"/>
      <c r="H129" s="464"/>
      <c r="I129" s="420"/>
      <c r="J129" s="420"/>
      <c r="K129" s="420"/>
      <c r="L129" s="197"/>
    </row>
    <row r="130" spans="1:12" ht="24" customHeight="1" x14ac:dyDescent="0.5">
      <c r="A130" s="926" t="s">
        <v>138</v>
      </c>
      <c r="B130" s="927"/>
      <c r="C130" s="927"/>
      <c r="D130" s="928"/>
      <c r="E130" s="464"/>
      <c r="F130" s="464"/>
      <c r="G130" s="464"/>
      <c r="H130" s="464"/>
      <c r="I130" s="420"/>
      <c r="J130" s="420"/>
      <c r="K130" s="420"/>
      <c r="L130" s="197"/>
    </row>
    <row r="131" spans="1:12" ht="64.5" customHeight="1" x14ac:dyDescent="0.5">
      <c r="A131" s="191" t="s">
        <v>119</v>
      </c>
      <c r="B131" s="187" t="s">
        <v>50</v>
      </c>
      <c r="C131" s="187" t="s">
        <v>43</v>
      </c>
      <c r="D131" s="405">
        <v>1076000</v>
      </c>
      <c r="E131" s="467">
        <v>277000</v>
      </c>
      <c r="F131" s="467">
        <v>377300</v>
      </c>
      <c r="G131" s="467">
        <v>245000</v>
      </c>
      <c r="H131" s="467">
        <v>176700</v>
      </c>
      <c r="I131" s="420">
        <f>SUM(I132:I144)</f>
        <v>840017.45</v>
      </c>
      <c r="J131" s="420">
        <f>SUM(J132:J144)</f>
        <v>199335.05000000002</v>
      </c>
      <c r="K131" s="420">
        <f>SUM(K132:K144)</f>
        <v>36647.5</v>
      </c>
      <c r="L131" s="197"/>
    </row>
    <row r="132" spans="1:12" ht="80.25" customHeight="1" x14ac:dyDescent="0.5">
      <c r="A132" s="534" t="s">
        <v>259</v>
      </c>
      <c r="B132" s="364" t="s">
        <v>18</v>
      </c>
      <c r="C132" s="364" t="s">
        <v>43</v>
      </c>
      <c r="D132" s="468">
        <v>99272</v>
      </c>
      <c r="E132" s="468">
        <v>10000</v>
      </c>
      <c r="F132" s="406">
        <v>49272</v>
      </c>
      <c r="G132" s="468">
        <v>40000</v>
      </c>
      <c r="H132" s="468">
        <v>0</v>
      </c>
      <c r="I132" s="417">
        <f t="shared" ref="I132:I139" si="24">D132-J132-K132</f>
        <v>89287</v>
      </c>
      <c r="J132" s="417">
        <v>9985</v>
      </c>
      <c r="K132" s="417"/>
      <c r="L132" s="365"/>
    </row>
    <row r="133" spans="1:12" ht="69" customHeight="1" x14ac:dyDescent="0.5">
      <c r="A133" s="352" t="s">
        <v>260</v>
      </c>
      <c r="B133" s="364" t="s">
        <v>19</v>
      </c>
      <c r="C133" s="364" t="s">
        <v>43</v>
      </c>
      <c r="D133" s="468">
        <v>44410</v>
      </c>
      <c r="E133" s="468">
        <v>10000</v>
      </c>
      <c r="F133" s="406">
        <v>20000</v>
      </c>
      <c r="G133" s="468">
        <v>14410</v>
      </c>
      <c r="H133" s="468">
        <v>0</v>
      </c>
      <c r="I133" s="417">
        <f t="shared" si="24"/>
        <v>34411</v>
      </c>
      <c r="J133" s="417">
        <v>9999</v>
      </c>
      <c r="K133" s="417"/>
      <c r="L133" s="365"/>
    </row>
    <row r="134" spans="1:12" ht="90.75" customHeight="1" x14ac:dyDescent="0.5">
      <c r="A134" s="210" t="s">
        <v>121</v>
      </c>
      <c r="B134" s="96" t="s">
        <v>19</v>
      </c>
      <c r="C134" s="96" t="s">
        <v>43</v>
      </c>
      <c r="D134" s="443">
        <v>14400</v>
      </c>
      <c r="E134" s="470">
        <v>0</v>
      </c>
      <c r="F134" s="471">
        <v>0</v>
      </c>
      <c r="G134" s="469">
        <v>0</v>
      </c>
      <c r="H134" s="469">
        <v>14400</v>
      </c>
      <c r="I134" s="408">
        <f t="shared" si="24"/>
        <v>14400</v>
      </c>
      <c r="J134" s="408">
        <v>0</v>
      </c>
      <c r="K134" s="408">
        <v>0</v>
      </c>
      <c r="L134" s="197"/>
    </row>
    <row r="135" spans="1:12" ht="78" customHeight="1" x14ac:dyDescent="0.5">
      <c r="A135" s="534" t="s">
        <v>261</v>
      </c>
      <c r="B135" s="364" t="s">
        <v>115</v>
      </c>
      <c r="C135" s="364" t="s">
        <v>43</v>
      </c>
      <c r="D135" s="468">
        <v>153377</v>
      </c>
      <c r="E135" s="406">
        <v>40000</v>
      </c>
      <c r="F135" s="406">
        <v>40000</v>
      </c>
      <c r="G135" s="406">
        <v>40000</v>
      </c>
      <c r="H135" s="406">
        <v>33377</v>
      </c>
      <c r="I135" s="421">
        <f>D135-J135-K135</f>
        <v>113573</v>
      </c>
      <c r="J135" s="417">
        <v>39804</v>
      </c>
      <c r="K135" s="417"/>
      <c r="L135" s="365"/>
    </row>
    <row r="136" spans="1:12" ht="45" customHeight="1" x14ac:dyDescent="0.5">
      <c r="A136" s="352" t="s">
        <v>262</v>
      </c>
      <c r="B136" s="364" t="s">
        <v>130</v>
      </c>
      <c r="C136" s="364" t="s">
        <v>43</v>
      </c>
      <c r="D136" s="468">
        <v>32688</v>
      </c>
      <c r="E136" s="468">
        <v>10000</v>
      </c>
      <c r="F136" s="406">
        <v>10000</v>
      </c>
      <c r="G136" s="468">
        <v>12688</v>
      </c>
      <c r="H136" s="468">
        <v>0</v>
      </c>
      <c r="I136" s="417">
        <f t="shared" si="24"/>
        <v>22688</v>
      </c>
      <c r="J136" s="417">
        <v>10000</v>
      </c>
      <c r="K136" s="417"/>
      <c r="L136" s="365"/>
    </row>
    <row r="137" spans="1:12" ht="75" customHeight="1" x14ac:dyDescent="0.5">
      <c r="A137" s="210" t="s">
        <v>54</v>
      </c>
      <c r="B137" s="96" t="s">
        <v>20</v>
      </c>
      <c r="C137" s="96" t="s">
        <v>43</v>
      </c>
      <c r="D137" s="443">
        <v>64927</v>
      </c>
      <c r="E137" s="470">
        <v>0</v>
      </c>
      <c r="F137" s="471">
        <v>19800</v>
      </c>
      <c r="G137" s="469">
        <v>20527</v>
      </c>
      <c r="H137" s="469">
        <v>24600</v>
      </c>
      <c r="I137" s="408">
        <f>D137-J137-K137</f>
        <v>45127</v>
      </c>
      <c r="J137" s="408">
        <v>19800</v>
      </c>
      <c r="K137" s="408"/>
      <c r="L137" s="197"/>
    </row>
    <row r="138" spans="1:12" ht="74.25" customHeight="1" x14ac:dyDescent="0.5">
      <c r="A138" s="210" t="s">
        <v>123</v>
      </c>
      <c r="B138" s="96" t="s">
        <v>24</v>
      </c>
      <c r="C138" s="96" t="s">
        <v>43</v>
      </c>
      <c r="D138" s="443">
        <v>24764</v>
      </c>
      <c r="E138" s="470">
        <v>0</v>
      </c>
      <c r="F138" s="471">
        <v>7264</v>
      </c>
      <c r="G138" s="469">
        <v>16500</v>
      </c>
      <c r="H138" s="469">
        <v>1000</v>
      </c>
      <c r="I138" s="408">
        <f t="shared" si="24"/>
        <v>17522.099999999999</v>
      </c>
      <c r="J138" s="408">
        <v>7241.9</v>
      </c>
      <c r="K138" s="408"/>
      <c r="L138" s="197"/>
    </row>
    <row r="139" spans="1:12" ht="85.5" customHeight="1" x14ac:dyDescent="0.5">
      <c r="A139" s="534" t="s">
        <v>279</v>
      </c>
      <c r="B139" s="364" t="s">
        <v>125</v>
      </c>
      <c r="C139" s="364" t="s">
        <v>43</v>
      </c>
      <c r="D139" s="468">
        <v>44574</v>
      </c>
      <c r="E139" s="468">
        <v>14574</v>
      </c>
      <c r="F139" s="406">
        <v>15000</v>
      </c>
      <c r="G139" s="468">
        <v>15000</v>
      </c>
      <c r="H139" s="468">
        <v>0</v>
      </c>
      <c r="I139" s="417">
        <f t="shared" si="24"/>
        <v>30000</v>
      </c>
      <c r="J139" s="417">
        <v>14574</v>
      </c>
      <c r="K139" s="417">
        <v>0</v>
      </c>
      <c r="L139" s="365"/>
    </row>
    <row r="140" spans="1:12" ht="57" customHeight="1" x14ac:dyDescent="0.5">
      <c r="A140" s="535" t="s">
        <v>122</v>
      </c>
      <c r="B140" s="212" t="s">
        <v>64</v>
      </c>
      <c r="C140" s="212" t="s">
        <v>43</v>
      </c>
      <c r="D140" s="495">
        <v>55470</v>
      </c>
      <c r="E140" s="470">
        <v>15470</v>
      </c>
      <c r="F140" s="471">
        <v>20000</v>
      </c>
      <c r="G140" s="469">
        <v>0</v>
      </c>
      <c r="H140" s="469">
        <v>20000</v>
      </c>
      <c r="I140" s="422">
        <f>D140-J140-K140</f>
        <v>28670.3</v>
      </c>
      <c r="J140" s="422">
        <v>26799.7</v>
      </c>
      <c r="K140" s="422"/>
      <c r="L140" s="197"/>
    </row>
    <row r="141" spans="1:12" ht="58.5" customHeight="1" x14ac:dyDescent="0.5">
      <c r="A141" s="534" t="s">
        <v>263</v>
      </c>
      <c r="B141" s="363" t="s">
        <v>26</v>
      </c>
      <c r="C141" s="366" t="s">
        <v>43</v>
      </c>
      <c r="D141" s="468">
        <v>22782</v>
      </c>
      <c r="E141" s="468">
        <v>0</v>
      </c>
      <c r="F141" s="406">
        <v>14000</v>
      </c>
      <c r="G141" s="468">
        <v>8782</v>
      </c>
      <c r="H141" s="468"/>
      <c r="I141" s="423">
        <f t="shared" ref="I141:I148" si="25">D141-J141-K141</f>
        <v>22782</v>
      </c>
      <c r="J141" s="423"/>
      <c r="K141" s="417"/>
      <c r="L141" s="365"/>
    </row>
    <row r="142" spans="1:12" ht="60.75" customHeight="1" x14ac:dyDescent="0.5">
      <c r="A142" s="534" t="s">
        <v>265</v>
      </c>
      <c r="B142" s="364" t="s">
        <v>30</v>
      </c>
      <c r="C142" s="366" t="s">
        <v>43</v>
      </c>
      <c r="D142" s="468">
        <v>74336</v>
      </c>
      <c r="E142" s="468">
        <v>20000</v>
      </c>
      <c r="F142" s="406">
        <v>25000</v>
      </c>
      <c r="G142" s="468">
        <v>25000</v>
      </c>
      <c r="H142" s="468">
        <v>4336</v>
      </c>
      <c r="I142" s="423">
        <f t="shared" si="25"/>
        <v>54336</v>
      </c>
      <c r="J142" s="423">
        <v>20000</v>
      </c>
      <c r="K142" s="417"/>
      <c r="L142" s="367"/>
    </row>
    <row r="143" spans="1:12" ht="79.5" customHeight="1" x14ac:dyDescent="0.5">
      <c r="A143" s="352" t="s">
        <v>264</v>
      </c>
      <c r="B143" s="364" t="s">
        <v>16</v>
      </c>
      <c r="C143" s="366" t="s">
        <v>43</v>
      </c>
      <c r="D143" s="468">
        <v>45000</v>
      </c>
      <c r="E143" s="406">
        <v>18000</v>
      </c>
      <c r="F143" s="406">
        <v>18000</v>
      </c>
      <c r="G143" s="406">
        <v>9000</v>
      </c>
      <c r="H143" s="406">
        <v>0</v>
      </c>
      <c r="I143" s="423">
        <f t="shared" si="25"/>
        <v>27044.75</v>
      </c>
      <c r="J143" s="423">
        <v>17955.25</v>
      </c>
      <c r="K143" s="417"/>
      <c r="L143" s="367"/>
    </row>
    <row r="144" spans="1:12" ht="63.75" customHeight="1" x14ac:dyDescent="0.5">
      <c r="A144" s="534" t="s">
        <v>266</v>
      </c>
      <c r="B144" s="364" t="s">
        <v>50</v>
      </c>
      <c r="C144" s="366" t="s">
        <v>43</v>
      </c>
      <c r="D144" s="468">
        <v>400000</v>
      </c>
      <c r="E144" s="406">
        <v>138950</v>
      </c>
      <c r="F144" s="406">
        <v>138950</v>
      </c>
      <c r="G144" s="406">
        <v>43150</v>
      </c>
      <c r="H144" s="406">
        <v>78950</v>
      </c>
      <c r="I144" s="424">
        <f t="shared" si="25"/>
        <v>340176.3</v>
      </c>
      <c r="J144" s="423">
        <v>23176.2</v>
      </c>
      <c r="K144" s="417">
        <v>36647.5</v>
      </c>
      <c r="L144" s="365"/>
    </row>
    <row r="145" spans="1:12" ht="96" customHeight="1" x14ac:dyDescent="0.5">
      <c r="A145" s="210" t="s">
        <v>155</v>
      </c>
      <c r="B145" s="215" t="s">
        <v>50</v>
      </c>
      <c r="C145" s="215" t="s">
        <v>14</v>
      </c>
      <c r="D145" s="496">
        <v>240700</v>
      </c>
      <c r="E145" s="497">
        <v>30000</v>
      </c>
      <c r="F145" s="464">
        <v>90400</v>
      </c>
      <c r="G145" s="497">
        <v>60200</v>
      </c>
      <c r="H145" s="497">
        <v>60100</v>
      </c>
      <c r="I145" s="420">
        <f t="shared" si="25"/>
        <v>147646.97999999998</v>
      </c>
      <c r="J145" s="420">
        <v>93053.02</v>
      </c>
      <c r="K145" s="498"/>
      <c r="L145" s="66"/>
    </row>
    <row r="146" spans="1:12" ht="115.5" customHeight="1" x14ac:dyDescent="0.5">
      <c r="A146" s="191" t="s">
        <v>156</v>
      </c>
      <c r="B146" s="96" t="s">
        <v>16</v>
      </c>
      <c r="C146" s="215" t="s">
        <v>14</v>
      </c>
      <c r="D146" s="496">
        <v>225000</v>
      </c>
      <c r="E146" s="464">
        <v>23500</v>
      </c>
      <c r="F146" s="464">
        <v>150000</v>
      </c>
      <c r="G146" s="464">
        <v>51500</v>
      </c>
      <c r="H146" s="464">
        <v>0</v>
      </c>
      <c r="I146" s="420">
        <f>D146-J146-K146</f>
        <v>177621.16</v>
      </c>
      <c r="J146" s="408">
        <v>20378.84</v>
      </c>
      <c r="K146" s="408">
        <v>27000</v>
      </c>
      <c r="L146" s="102"/>
    </row>
    <row r="147" spans="1:12" ht="82.5" customHeight="1" x14ac:dyDescent="0.5">
      <c r="A147" s="191" t="s">
        <v>157</v>
      </c>
      <c r="B147" s="96" t="s">
        <v>50</v>
      </c>
      <c r="C147" s="215" t="s">
        <v>14</v>
      </c>
      <c r="D147" s="499">
        <v>1052300</v>
      </c>
      <c r="E147" s="500">
        <v>263100</v>
      </c>
      <c r="F147" s="501">
        <v>263100</v>
      </c>
      <c r="G147" s="500">
        <v>263100</v>
      </c>
      <c r="H147" s="500">
        <v>263000</v>
      </c>
      <c r="I147" s="425">
        <f t="shared" si="25"/>
        <v>1052300</v>
      </c>
      <c r="J147" s="420">
        <v>0</v>
      </c>
      <c r="K147" s="498">
        <v>0</v>
      </c>
      <c r="L147" s="56"/>
    </row>
    <row r="148" spans="1:12" ht="52.5" customHeight="1" x14ac:dyDescent="0.5">
      <c r="A148" s="191" t="s">
        <v>158</v>
      </c>
      <c r="B148" s="96" t="s">
        <v>50</v>
      </c>
      <c r="C148" s="96" t="s">
        <v>37</v>
      </c>
      <c r="D148" s="496">
        <v>1074600</v>
      </c>
      <c r="E148" s="497">
        <v>268650</v>
      </c>
      <c r="F148" s="464">
        <v>268650</v>
      </c>
      <c r="G148" s="497">
        <v>268650</v>
      </c>
      <c r="H148" s="497">
        <v>268650</v>
      </c>
      <c r="I148" s="425">
        <f t="shared" si="25"/>
        <v>946387</v>
      </c>
      <c r="J148" s="420">
        <v>128213</v>
      </c>
      <c r="K148" s="413">
        <v>0</v>
      </c>
      <c r="L148" s="56"/>
    </row>
    <row r="149" spans="1:12" x14ac:dyDescent="0.5">
      <c r="A149" s="943" t="s">
        <v>56</v>
      </c>
      <c r="B149" s="943"/>
      <c r="C149" s="346"/>
      <c r="D149" s="502">
        <f t="shared" ref="D149:L149" si="26">D121+D118</f>
        <v>4040600</v>
      </c>
      <c r="E149" s="503">
        <f t="shared" si="26"/>
        <v>954100</v>
      </c>
      <c r="F149" s="504">
        <f t="shared" si="26"/>
        <v>1318850</v>
      </c>
      <c r="G149" s="503">
        <f t="shared" si="26"/>
        <v>974700</v>
      </c>
      <c r="H149" s="502">
        <f t="shared" si="26"/>
        <v>0</v>
      </c>
      <c r="I149" s="426">
        <f t="shared" si="26"/>
        <v>3397012.04</v>
      </c>
      <c r="J149" s="505">
        <f t="shared" si="26"/>
        <v>575740.46000000008</v>
      </c>
      <c r="K149" s="503">
        <f t="shared" si="26"/>
        <v>67847.5</v>
      </c>
      <c r="L149" s="347">
        <f t="shared" si="26"/>
        <v>0</v>
      </c>
    </row>
    <row r="150" spans="1:12" ht="18.75" customHeight="1" x14ac:dyDescent="0.5">
      <c r="A150" s="944" t="s">
        <v>57</v>
      </c>
      <c r="B150" s="944"/>
      <c r="C150" s="341"/>
      <c r="D150" s="506">
        <f t="shared" ref="D150:K150" si="27">D149+D114</f>
        <v>37716900</v>
      </c>
      <c r="E150" s="506">
        <f t="shared" si="27"/>
        <v>1535770</v>
      </c>
      <c r="F150" s="341">
        <f t="shared" si="27"/>
        <v>2315980</v>
      </c>
      <c r="G150" s="506">
        <f t="shared" si="27"/>
        <v>32634400</v>
      </c>
      <c r="H150" s="507">
        <f t="shared" si="27"/>
        <v>437800</v>
      </c>
      <c r="I150" s="427">
        <f t="shared" si="27"/>
        <v>35870047.730000004</v>
      </c>
      <c r="J150" s="506">
        <f t="shared" si="27"/>
        <v>1132446.77</v>
      </c>
      <c r="K150" s="412">
        <f t="shared" si="27"/>
        <v>239725.5</v>
      </c>
      <c r="L150" s="342"/>
    </row>
    <row r="151" spans="1:12" ht="27" customHeight="1" x14ac:dyDescent="0.5">
      <c r="A151" s="945" t="s">
        <v>280</v>
      </c>
      <c r="B151" s="946"/>
      <c r="C151" s="536"/>
      <c r="D151" s="537"/>
      <c r="E151" s="508"/>
      <c r="F151" s="462"/>
      <c r="G151" s="508"/>
      <c r="H151" s="508"/>
      <c r="I151" s="536"/>
      <c r="J151" s="536">
        <f>J150*100/D150</f>
        <v>3.0024916416778686</v>
      </c>
      <c r="K151" s="536"/>
      <c r="L151" s="279"/>
    </row>
    <row r="152" spans="1:12" ht="27" customHeight="1" x14ac:dyDescent="0.5">
      <c r="A152" s="945" t="s">
        <v>281</v>
      </c>
      <c r="B152" s="946"/>
      <c r="C152" s="536"/>
      <c r="D152" s="537"/>
      <c r="E152" s="508"/>
      <c r="F152" s="462"/>
      <c r="G152" s="508"/>
      <c r="H152" s="508"/>
      <c r="I152" s="536"/>
      <c r="J152" s="536">
        <f>J150*100/F150</f>
        <v>48.897087625972588</v>
      </c>
      <c r="K152" s="536"/>
      <c r="L152" s="279"/>
    </row>
    <row r="153" spans="1:12" ht="27" customHeight="1" x14ac:dyDescent="0.5">
      <c r="A153" s="947" t="s">
        <v>282</v>
      </c>
      <c r="B153" s="948"/>
      <c r="C153" s="536"/>
      <c r="D153" s="537">
        <v>6691200</v>
      </c>
      <c r="E153" s="508"/>
      <c r="F153" s="462"/>
      <c r="G153" s="508"/>
      <c r="H153" s="508"/>
      <c r="I153" s="536"/>
      <c r="J153" s="536">
        <f>J150*100/D153</f>
        <v>16.924419685557151</v>
      </c>
      <c r="K153" s="536"/>
      <c r="L153" s="279"/>
    </row>
    <row r="154" spans="1:12" ht="24" customHeight="1" x14ac:dyDescent="0.5">
      <c r="A154" s="368" t="s">
        <v>267</v>
      </c>
      <c r="B154" s="368"/>
      <c r="C154" s="368"/>
      <c r="D154" s="428"/>
      <c r="E154" s="428"/>
      <c r="F154" s="428"/>
      <c r="G154" s="428"/>
      <c r="H154" s="428"/>
      <c r="I154" s="428"/>
      <c r="J154" s="428"/>
      <c r="K154" s="428"/>
      <c r="L154" s="368"/>
    </row>
    <row r="155" spans="1:12" ht="24" x14ac:dyDescent="0.55000000000000004">
      <c r="A155" s="369" t="s">
        <v>269</v>
      </c>
    </row>
    <row r="156" spans="1:12" ht="24" x14ac:dyDescent="0.55000000000000004">
      <c r="A156" s="370" t="s">
        <v>268</v>
      </c>
    </row>
    <row r="157" spans="1:12" ht="24" x14ac:dyDescent="0.55000000000000004">
      <c r="A157" s="371" t="s">
        <v>270</v>
      </c>
    </row>
    <row r="158" spans="1:12" ht="24" x14ac:dyDescent="0.55000000000000004">
      <c r="A158" s="370" t="s">
        <v>271</v>
      </c>
    </row>
  </sheetData>
  <mergeCells count="49">
    <mergeCell ref="A1:L1"/>
    <mergeCell ref="A2:L2"/>
    <mergeCell ref="A3:A4"/>
    <mergeCell ref="B3:B4"/>
    <mergeCell ref="C3:D3"/>
    <mergeCell ref="E3:H3"/>
    <mergeCell ref="I3:I4"/>
    <mergeCell ref="J3:L3"/>
    <mergeCell ref="A44:C44"/>
    <mergeCell ref="A5:C5"/>
    <mergeCell ref="A6:C6"/>
    <mergeCell ref="A7:C7"/>
    <mergeCell ref="A8:C8"/>
    <mergeCell ref="A11:C11"/>
    <mergeCell ref="A12:C12"/>
    <mergeCell ref="A27:C27"/>
    <mergeCell ref="A32:C32"/>
    <mergeCell ref="A34:C34"/>
    <mergeCell ref="A35:C35"/>
    <mergeCell ref="A40:B40"/>
    <mergeCell ref="A59:C59"/>
    <mergeCell ref="A45:C45"/>
    <mergeCell ref="A46:C46"/>
    <mergeCell ref="A47:C47"/>
    <mergeCell ref="A49:C49"/>
    <mergeCell ref="A50:C50"/>
    <mergeCell ref="A52:B52"/>
    <mergeCell ref="A53:B53"/>
    <mergeCell ref="A54:B54"/>
    <mergeCell ref="A55:C55"/>
    <mergeCell ref="A56:C56"/>
    <mergeCell ref="A58:C58"/>
    <mergeCell ref="A130:D130"/>
    <mergeCell ref="A111:C111"/>
    <mergeCell ref="A112:C112"/>
    <mergeCell ref="A114:B114"/>
    <mergeCell ref="A116:C116"/>
    <mergeCell ref="A117:C117"/>
    <mergeCell ref="A118:C118"/>
    <mergeCell ref="A119:C119"/>
    <mergeCell ref="A121:C121"/>
    <mergeCell ref="A122:C122"/>
    <mergeCell ref="A123:D123"/>
    <mergeCell ref="A129:D129"/>
    <mergeCell ref="A149:B149"/>
    <mergeCell ref="A150:B150"/>
    <mergeCell ref="A151:B151"/>
    <mergeCell ref="A152:B152"/>
    <mergeCell ref="A153:B153"/>
  </mergeCells>
  <pageMargins left="0.78740157480314965" right="0.31496062992125984" top="0.59055118110236227" bottom="0.39370078740157483" header="0.31496062992125984" footer="0.31496062992125984"/>
  <pageSetup paperSize="9" scale="95" orientation="landscape" r:id="rId1"/>
  <headerFooter>
    <oddHeader>&amp;C&amp;P</oddHeader>
  </headerFooter>
  <rowBreaks count="2" manualBreakCount="2">
    <brk id="65" max="11" man="1"/>
    <brk id="70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8A0BA-A83E-43DD-B954-4EBC0328651C}">
  <dimension ref="A1:O159"/>
  <sheetViews>
    <sheetView view="pageBreakPreview" topLeftCell="A145" zoomScaleNormal="100" zoomScaleSheetLayoutView="100" workbookViewId="0">
      <selection activeCell="H145" sqref="H145"/>
    </sheetView>
  </sheetViews>
  <sheetFormatPr defaultColWidth="9" defaultRowHeight="21.75" x14ac:dyDescent="0.5"/>
  <cols>
    <col min="1" max="1" width="11" style="116" customWidth="1"/>
    <col min="2" max="2" width="12" style="116" customWidth="1"/>
    <col min="3" max="3" width="5" style="116" customWidth="1"/>
    <col min="4" max="4" width="11.625" style="509" customWidth="1"/>
    <col min="5" max="5" width="8" style="510" customWidth="1"/>
    <col min="6" max="6" width="10.875" style="511" customWidth="1"/>
    <col min="7" max="7" width="11.375" style="429" customWidth="1"/>
    <col min="8" max="8" width="10.375" style="429" customWidth="1"/>
    <col min="9" max="9" width="10" style="429" customWidth="1"/>
    <col min="10" max="10" width="4.875" style="429" customWidth="1"/>
    <col min="11" max="11" width="9.375" style="429" customWidth="1"/>
    <col min="12" max="12" width="6.375" style="429" customWidth="1"/>
    <col min="13" max="13" width="7.125" style="429" customWidth="1"/>
    <col min="14" max="14" width="8.125" style="429" customWidth="1"/>
    <col min="15" max="15" width="7.25" style="116" customWidth="1"/>
    <col min="16" max="16" width="9.875" style="116" customWidth="1"/>
    <col min="17" max="17" width="21.625" style="116" customWidth="1"/>
    <col min="18" max="16384" width="9" style="116"/>
  </cols>
  <sheetData>
    <row r="1" spans="1:15" ht="27" customHeight="1" x14ac:dyDescent="0.5">
      <c r="A1" s="846" t="s">
        <v>166</v>
      </c>
      <c r="B1" s="846"/>
      <c r="C1" s="846"/>
      <c r="D1" s="846"/>
      <c r="E1" s="846"/>
      <c r="F1" s="846"/>
      <c r="G1" s="846"/>
      <c r="H1" s="846"/>
      <c r="I1" s="846"/>
      <c r="J1" s="846"/>
      <c r="K1" s="846"/>
      <c r="L1" s="846"/>
      <c r="M1" s="846"/>
      <c r="N1" s="846"/>
      <c r="O1" s="846"/>
    </row>
    <row r="2" spans="1:15" ht="27" customHeight="1" x14ac:dyDescent="0.5">
      <c r="A2" s="848" t="s">
        <v>286</v>
      </c>
      <c r="B2" s="848"/>
      <c r="C2" s="848"/>
      <c r="D2" s="848"/>
      <c r="E2" s="848"/>
      <c r="F2" s="848"/>
      <c r="G2" s="848"/>
      <c r="H2" s="848"/>
      <c r="I2" s="848"/>
      <c r="J2" s="848"/>
      <c r="K2" s="848"/>
      <c r="L2" s="848"/>
      <c r="M2" s="848"/>
      <c r="N2" s="848"/>
      <c r="O2" s="848"/>
    </row>
    <row r="3" spans="1:15" ht="26.25" customHeight="1" x14ac:dyDescent="0.5">
      <c r="A3" s="992" t="s">
        <v>0</v>
      </c>
      <c r="B3" s="994" t="s">
        <v>1</v>
      </c>
      <c r="C3" s="996" t="s">
        <v>2</v>
      </c>
      <c r="D3" s="996"/>
      <c r="E3" s="1061" t="s">
        <v>3</v>
      </c>
      <c r="F3" s="1061"/>
      <c r="G3" s="1061"/>
      <c r="H3" s="1061"/>
      <c r="I3" s="1062" t="s">
        <v>4</v>
      </c>
      <c r="J3" s="1003" t="s">
        <v>283</v>
      </c>
      <c r="K3" s="1000" t="s">
        <v>5</v>
      </c>
      <c r="L3" s="1001"/>
      <c r="M3" s="1001"/>
      <c r="N3" s="1001"/>
      <c r="O3" s="1002"/>
    </row>
    <row r="4" spans="1:15" ht="57" customHeight="1" x14ac:dyDescent="0.5">
      <c r="A4" s="993"/>
      <c r="B4" s="995"/>
      <c r="C4" s="372" t="s">
        <v>6</v>
      </c>
      <c r="D4" s="538" t="s">
        <v>7</v>
      </c>
      <c r="E4" s="580" t="s">
        <v>161</v>
      </c>
      <c r="F4" s="431" t="s">
        <v>162</v>
      </c>
      <c r="G4" s="432" t="s">
        <v>163</v>
      </c>
      <c r="H4" s="432" t="s">
        <v>273</v>
      </c>
      <c r="I4" s="1063"/>
      <c r="J4" s="1004"/>
      <c r="K4" s="372" t="s">
        <v>159</v>
      </c>
      <c r="L4" s="542" t="s">
        <v>284</v>
      </c>
      <c r="M4" s="582" t="s">
        <v>8</v>
      </c>
      <c r="N4" s="581" t="s">
        <v>285</v>
      </c>
      <c r="O4" s="549" t="s">
        <v>9</v>
      </c>
    </row>
    <row r="5" spans="1:15" ht="18" customHeight="1" x14ac:dyDescent="0.5">
      <c r="A5" s="1064" t="s">
        <v>61</v>
      </c>
      <c r="B5" s="1065"/>
      <c r="C5" s="1066"/>
      <c r="D5" s="557">
        <f>D7+D11+D35</f>
        <v>5708860</v>
      </c>
      <c r="E5" s="557">
        <f>E7+E11+E35</f>
        <v>0</v>
      </c>
      <c r="F5" s="539">
        <f>F7+F11+F35</f>
        <v>1843260</v>
      </c>
      <c r="G5" s="557">
        <f>G7+G11+G35</f>
        <v>3239750</v>
      </c>
      <c r="H5" s="557">
        <f>H7+H11+H35</f>
        <v>625850</v>
      </c>
      <c r="I5" s="540">
        <f>SUM(I7+I11+I35)</f>
        <v>4433680</v>
      </c>
      <c r="J5" s="540"/>
      <c r="K5" s="540">
        <f>SUM(K7+K11+K35)</f>
        <v>290921.68</v>
      </c>
      <c r="L5" s="540"/>
      <c r="M5" s="540">
        <f>SUM(M7+M11+M35)</f>
        <v>953358.32000000007</v>
      </c>
      <c r="N5" s="540"/>
      <c r="O5" s="541"/>
    </row>
    <row r="6" spans="1:15" ht="17.25" customHeight="1" x14ac:dyDescent="0.5">
      <c r="A6" s="1025" t="s">
        <v>62</v>
      </c>
      <c r="B6" s="1026"/>
      <c r="C6" s="1027"/>
      <c r="D6" s="558"/>
      <c r="E6" s="559"/>
      <c r="F6" s="559"/>
      <c r="G6" s="560"/>
      <c r="H6" s="560"/>
      <c r="I6" s="561"/>
      <c r="J6" s="561"/>
      <c r="K6" s="562"/>
      <c r="L6" s="562"/>
      <c r="M6" s="562"/>
      <c r="N6" s="437"/>
      <c r="O6" s="180"/>
    </row>
    <row r="7" spans="1:15" ht="16.5" customHeight="1" x14ac:dyDescent="0.5">
      <c r="A7" s="1067" t="s">
        <v>167</v>
      </c>
      <c r="B7" s="1068"/>
      <c r="C7" s="1069"/>
      <c r="D7" s="563">
        <f t="shared" ref="D7:I7" si="0">D8</f>
        <v>494950</v>
      </c>
      <c r="E7" s="563">
        <f t="shared" si="0"/>
        <v>0</v>
      </c>
      <c r="F7" s="489">
        <f t="shared" si="0"/>
        <v>34310</v>
      </c>
      <c r="G7" s="563">
        <f t="shared" si="0"/>
        <v>426140</v>
      </c>
      <c r="H7" s="563">
        <f t="shared" si="0"/>
        <v>34500</v>
      </c>
      <c r="I7" s="556">
        <f t="shared" si="0"/>
        <v>460640</v>
      </c>
      <c r="J7" s="556"/>
      <c r="K7" s="556">
        <f>K8</f>
        <v>13100</v>
      </c>
      <c r="L7" s="556"/>
      <c r="M7" s="583">
        <f>M8</f>
        <v>21210</v>
      </c>
      <c r="N7" s="382"/>
      <c r="O7" s="373"/>
    </row>
    <row r="8" spans="1:15" ht="50.25" customHeight="1" x14ac:dyDescent="0.5">
      <c r="A8" s="1070" t="s">
        <v>168</v>
      </c>
      <c r="B8" s="1070"/>
      <c r="C8" s="1070"/>
      <c r="D8" s="564">
        <f>SUM(D9:D10)</f>
        <v>494950</v>
      </c>
      <c r="E8" s="564">
        <f>SUM(E9:E10)</f>
        <v>0</v>
      </c>
      <c r="F8" s="564">
        <f>SUM(F9:F10)</f>
        <v>34310</v>
      </c>
      <c r="G8" s="564">
        <f>SUM(G9:G10)</f>
        <v>426140</v>
      </c>
      <c r="H8" s="564">
        <f>SUM(H9:H10)</f>
        <v>34500</v>
      </c>
      <c r="I8" s="550">
        <f>I9+I10</f>
        <v>460640</v>
      </c>
      <c r="J8" s="550"/>
      <c r="K8" s="550">
        <f>K9+K10</f>
        <v>13100</v>
      </c>
      <c r="L8" s="550"/>
      <c r="M8" s="584">
        <f>M9+M10</f>
        <v>21210</v>
      </c>
      <c r="N8" s="383"/>
      <c r="O8" s="374"/>
    </row>
    <row r="9" spans="1:15" ht="180" customHeight="1" x14ac:dyDescent="0.5">
      <c r="A9" s="594" t="s">
        <v>272</v>
      </c>
      <c r="B9" s="595" t="s">
        <v>169</v>
      </c>
      <c r="C9" s="596" t="s">
        <v>43</v>
      </c>
      <c r="D9" s="565">
        <v>330750</v>
      </c>
      <c r="E9" s="565">
        <v>0</v>
      </c>
      <c r="F9" s="551">
        <v>15410</v>
      </c>
      <c r="G9" s="565">
        <v>315340</v>
      </c>
      <c r="H9" s="565">
        <v>0</v>
      </c>
      <c r="I9" s="566">
        <f>D9-K9-M9</f>
        <v>315340</v>
      </c>
      <c r="J9" s="566">
        <f>I9*100/D9</f>
        <v>95.340891912320487</v>
      </c>
      <c r="K9" s="551">
        <v>0</v>
      </c>
      <c r="L9" s="551">
        <f>K9*100/D9</f>
        <v>0</v>
      </c>
      <c r="M9" s="586">
        <v>15410</v>
      </c>
      <c r="N9" s="585">
        <f>M9*100/D9</f>
        <v>4.6591080876795159</v>
      </c>
      <c r="O9" s="314"/>
    </row>
    <row r="10" spans="1:15" ht="114.75" customHeight="1" x14ac:dyDescent="0.5">
      <c r="A10" s="597" t="s">
        <v>171</v>
      </c>
      <c r="B10" s="598" t="s">
        <v>90</v>
      </c>
      <c r="C10" s="599" t="s">
        <v>43</v>
      </c>
      <c r="D10" s="567">
        <v>164200</v>
      </c>
      <c r="E10" s="568">
        <v>0</v>
      </c>
      <c r="F10" s="553">
        <v>18900</v>
      </c>
      <c r="G10" s="568">
        <v>110800</v>
      </c>
      <c r="H10" s="568">
        <v>34500</v>
      </c>
      <c r="I10" s="569">
        <f>D10-K10-M10</f>
        <v>145300</v>
      </c>
      <c r="J10" s="612">
        <f>I10*100/D10</f>
        <v>88.489646772228994</v>
      </c>
      <c r="K10" s="553">
        <v>13100</v>
      </c>
      <c r="L10" s="553">
        <f>K10*100/D10</f>
        <v>7.9780755176613889</v>
      </c>
      <c r="M10" s="553">
        <v>5800</v>
      </c>
      <c r="N10" s="590">
        <f>M10*100/D10</f>
        <v>3.5322777101096223</v>
      </c>
      <c r="O10" s="62"/>
    </row>
    <row r="11" spans="1:15" ht="18.75" customHeight="1" x14ac:dyDescent="0.5">
      <c r="A11" s="1071" t="s">
        <v>63</v>
      </c>
      <c r="B11" s="1072"/>
      <c r="C11" s="1073"/>
      <c r="D11" s="390">
        <f t="shared" ref="D11:I11" si="1">SUM(D12+D28+D33)</f>
        <v>4572970</v>
      </c>
      <c r="E11" s="390">
        <f t="shared" si="1"/>
        <v>0</v>
      </c>
      <c r="F11" s="447">
        <f t="shared" si="1"/>
        <v>1644090</v>
      </c>
      <c r="G11" s="390">
        <f t="shared" si="1"/>
        <v>2428780</v>
      </c>
      <c r="H11" s="390">
        <f t="shared" si="1"/>
        <v>500100</v>
      </c>
      <c r="I11" s="390">
        <f t="shared" si="1"/>
        <v>3433960</v>
      </c>
      <c r="J11" s="390"/>
      <c r="K11" s="390">
        <f>SUM(K12+K28+K33)</f>
        <v>236461.68</v>
      </c>
      <c r="L11" s="390"/>
      <c r="M11" s="587">
        <f>SUM(M12+M28+M33)</f>
        <v>871648.32000000007</v>
      </c>
      <c r="N11" s="438"/>
      <c r="O11" s="373"/>
    </row>
    <row r="12" spans="1:15" ht="35.25" customHeight="1" x14ac:dyDescent="0.5">
      <c r="A12" s="1049" t="s">
        <v>172</v>
      </c>
      <c r="B12" s="1050"/>
      <c r="C12" s="1051"/>
      <c r="D12" s="570">
        <f t="shared" ref="D12:I12" si="2">SUM(D13:D27)</f>
        <v>3732630</v>
      </c>
      <c r="E12" s="570">
        <f t="shared" si="2"/>
        <v>0</v>
      </c>
      <c r="F12" s="570">
        <f t="shared" si="2"/>
        <v>1376360</v>
      </c>
      <c r="G12" s="570">
        <f t="shared" si="2"/>
        <v>1982070</v>
      </c>
      <c r="H12" s="570">
        <f t="shared" si="2"/>
        <v>374200</v>
      </c>
      <c r="I12" s="570">
        <f t="shared" si="2"/>
        <v>2759020</v>
      </c>
      <c r="J12" s="391"/>
      <c r="K12" s="391">
        <f>SUM(K13:K26)</f>
        <v>187179.62</v>
      </c>
      <c r="L12" s="391"/>
      <c r="M12" s="552">
        <f>SUM(M13:M26)</f>
        <v>755530.38</v>
      </c>
      <c r="N12" s="391"/>
      <c r="O12" s="374"/>
    </row>
    <row r="13" spans="1:15" ht="131.25" customHeight="1" x14ac:dyDescent="0.5">
      <c r="A13" s="600" t="s">
        <v>173</v>
      </c>
      <c r="B13" s="601" t="s">
        <v>94</v>
      </c>
      <c r="C13" s="599" t="s">
        <v>43</v>
      </c>
      <c r="D13" s="568">
        <v>462000</v>
      </c>
      <c r="E13" s="568">
        <v>0</v>
      </c>
      <c r="F13" s="553">
        <v>279000</v>
      </c>
      <c r="G13" s="568">
        <v>180000</v>
      </c>
      <c r="H13" s="568">
        <v>3000</v>
      </c>
      <c r="I13" s="571">
        <f t="shared" ref="I13:I27" si="3">D13-K13-M13</f>
        <v>182999.99999999997</v>
      </c>
      <c r="J13" s="612">
        <f t="shared" ref="J13:J27" si="4">I13*100/D13</f>
        <v>39.610389610389603</v>
      </c>
      <c r="K13" s="450">
        <v>100999.4</v>
      </c>
      <c r="L13" s="553">
        <f t="shared" ref="L13:L27" si="5">K13*100/D13</f>
        <v>21.861341991341991</v>
      </c>
      <c r="M13" s="589">
        <v>178000.6</v>
      </c>
      <c r="N13" s="590">
        <f t="shared" ref="N13:N27" si="6">M13*100/D13</f>
        <v>38.528268398268395</v>
      </c>
      <c r="O13" s="62"/>
    </row>
    <row r="14" spans="1:15" ht="150" customHeight="1" x14ac:dyDescent="0.5">
      <c r="A14" s="600" t="s">
        <v>174</v>
      </c>
      <c r="B14" s="601" t="s">
        <v>185</v>
      </c>
      <c r="C14" s="599" t="s">
        <v>43</v>
      </c>
      <c r="D14" s="568">
        <v>432300</v>
      </c>
      <c r="E14" s="568">
        <v>0</v>
      </c>
      <c r="F14" s="553">
        <v>120000</v>
      </c>
      <c r="G14" s="568">
        <v>309200</v>
      </c>
      <c r="H14" s="568">
        <v>3100</v>
      </c>
      <c r="I14" s="571">
        <f t="shared" si="3"/>
        <v>347100</v>
      </c>
      <c r="J14" s="612">
        <f t="shared" si="4"/>
        <v>80.291464260929914</v>
      </c>
      <c r="K14" s="450">
        <v>37613</v>
      </c>
      <c r="L14" s="553">
        <f t="shared" si="5"/>
        <v>8.7006708304418225</v>
      </c>
      <c r="M14" s="588">
        <v>47587</v>
      </c>
      <c r="N14" s="590">
        <f t="shared" si="6"/>
        <v>11.007864908628267</v>
      </c>
      <c r="O14" s="62"/>
    </row>
    <row r="15" spans="1:15" ht="188.25" customHeight="1" x14ac:dyDescent="0.5">
      <c r="A15" s="602" t="s">
        <v>175</v>
      </c>
      <c r="B15" s="603" t="s">
        <v>186</v>
      </c>
      <c r="C15" s="604" t="s">
        <v>43</v>
      </c>
      <c r="D15" s="568">
        <v>62580</v>
      </c>
      <c r="E15" s="568">
        <v>0</v>
      </c>
      <c r="F15" s="553">
        <v>57880</v>
      </c>
      <c r="G15" s="568">
        <v>4700</v>
      </c>
      <c r="H15" s="568">
        <v>0</v>
      </c>
      <c r="I15" s="572">
        <f t="shared" si="3"/>
        <v>26900</v>
      </c>
      <c r="J15" s="612">
        <f t="shared" si="4"/>
        <v>42.984979226589964</v>
      </c>
      <c r="K15" s="553">
        <v>5000</v>
      </c>
      <c r="L15" s="553">
        <f t="shared" si="5"/>
        <v>7.9897730904442312</v>
      </c>
      <c r="M15" s="590">
        <v>30680</v>
      </c>
      <c r="N15" s="590">
        <f t="shared" si="6"/>
        <v>49.025247682965805</v>
      </c>
      <c r="O15" s="322"/>
    </row>
    <row r="16" spans="1:15" ht="189.75" customHeight="1" x14ac:dyDescent="0.5">
      <c r="A16" s="605" t="s">
        <v>227</v>
      </c>
      <c r="B16" s="606" t="s">
        <v>187</v>
      </c>
      <c r="C16" s="596" t="s">
        <v>43</v>
      </c>
      <c r="D16" s="565">
        <v>253660</v>
      </c>
      <c r="E16" s="565">
        <v>0</v>
      </c>
      <c r="F16" s="551">
        <v>100540</v>
      </c>
      <c r="G16" s="565">
        <v>152120</v>
      </c>
      <c r="H16" s="565">
        <v>1000</v>
      </c>
      <c r="I16" s="573">
        <f t="shared" si="3"/>
        <v>153120</v>
      </c>
      <c r="J16" s="566">
        <f t="shared" si="4"/>
        <v>60.364267129228104</v>
      </c>
      <c r="K16" s="551">
        <v>0</v>
      </c>
      <c r="L16" s="551">
        <f t="shared" si="5"/>
        <v>0</v>
      </c>
      <c r="M16" s="585">
        <v>100540</v>
      </c>
      <c r="N16" s="585">
        <f t="shared" si="6"/>
        <v>39.635732870771896</v>
      </c>
      <c r="O16" s="314"/>
    </row>
    <row r="17" spans="1:15" ht="185.25" customHeight="1" x14ac:dyDescent="0.5">
      <c r="A17" s="607" t="s">
        <v>226</v>
      </c>
      <c r="B17" s="608" t="s">
        <v>188</v>
      </c>
      <c r="C17" s="609" t="s">
        <v>43</v>
      </c>
      <c r="D17" s="554">
        <v>142540</v>
      </c>
      <c r="E17" s="554"/>
      <c r="F17" s="554">
        <v>109260</v>
      </c>
      <c r="G17" s="554">
        <v>32280</v>
      </c>
      <c r="H17" s="554">
        <v>1000</v>
      </c>
      <c r="I17" s="574">
        <f t="shared" si="3"/>
        <v>142540</v>
      </c>
      <c r="J17" s="613">
        <f t="shared" si="4"/>
        <v>100</v>
      </c>
      <c r="K17" s="554">
        <v>0</v>
      </c>
      <c r="L17" s="554">
        <f t="shared" si="5"/>
        <v>0</v>
      </c>
      <c r="M17" s="554">
        <v>0</v>
      </c>
      <c r="N17" s="592">
        <f t="shared" si="6"/>
        <v>0</v>
      </c>
      <c r="O17" s="350"/>
    </row>
    <row r="18" spans="1:15" ht="228" customHeight="1" x14ac:dyDescent="0.5">
      <c r="A18" s="610" t="s">
        <v>228</v>
      </c>
      <c r="B18" s="608" t="s">
        <v>189</v>
      </c>
      <c r="C18" s="609" t="s">
        <v>43</v>
      </c>
      <c r="D18" s="575">
        <v>163200</v>
      </c>
      <c r="E18" s="575">
        <v>0</v>
      </c>
      <c r="F18" s="554">
        <v>61200</v>
      </c>
      <c r="G18" s="575">
        <v>102000</v>
      </c>
      <c r="H18" s="575">
        <v>0</v>
      </c>
      <c r="I18" s="574">
        <f t="shared" si="3"/>
        <v>163200</v>
      </c>
      <c r="J18" s="613">
        <f t="shared" si="4"/>
        <v>100</v>
      </c>
      <c r="K18" s="554">
        <v>0</v>
      </c>
      <c r="L18" s="554">
        <f t="shared" si="5"/>
        <v>0</v>
      </c>
      <c r="M18" s="554">
        <v>0</v>
      </c>
      <c r="N18" s="592">
        <f t="shared" si="6"/>
        <v>0</v>
      </c>
      <c r="O18" s="350"/>
    </row>
    <row r="19" spans="1:15" ht="111.75" customHeight="1" x14ac:dyDescent="0.5">
      <c r="A19" s="602" t="s">
        <v>179</v>
      </c>
      <c r="B19" s="603" t="s">
        <v>190</v>
      </c>
      <c r="C19" s="604" t="s">
        <v>43</v>
      </c>
      <c r="D19" s="568">
        <v>299700</v>
      </c>
      <c r="E19" s="568">
        <v>0</v>
      </c>
      <c r="F19" s="553">
        <v>140000</v>
      </c>
      <c r="G19" s="568">
        <v>135000</v>
      </c>
      <c r="H19" s="568">
        <v>24700</v>
      </c>
      <c r="I19" s="572">
        <f t="shared" si="3"/>
        <v>252870</v>
      </c>
      <c r="J19" s="614">
        <f t="shared" si="4"/>
        <v>84.374374374374369</v>
      </c>
      <c r="K19" s="553">
        <v>10000</v>
      </c>
      <c r="L19" s="553">
        <f t="shared" si="5"/>
        <v>3.3366700033366699</v>
      </c>
      <c r="M19" s="590">
        <v>36830</v>
      </c>
      <c r="N19" s="590">
        <f t="shared" si="6"/>
        <v>12.288955622288956</v>
      </c>
      <c r="O19" s="322"/>
    </row>
    <row r="20" spans="1:15" ht="208.5" customHeight="1" x14ac:dyDescent="0.5">
      <c r="A20" s="605" t="s">
        <v>290</v>
      </c>
      <c r="B20" s="606" t="s">
        <v>86</v>
      </c>
      <c r="C20" s="596" t="s">
        <v>43</v>
      </c>
      <c r="D20" s="565">
        <v>369960</v>
      </c>
      <c r="E20" s="565">
        <v>0</v>
      </c>
      <c r="F20" s="551">
        <v>13720</v>
      </c>
      <c r="G20" s="565">
        <v>180240</v>
      </c>
      <c r="H20" s="565">
        <v>176000</v>
      </c>
      <c r="I20" s="573">
        <f t="shared" si="3"/>
        <v>358360</v>
      </c>
      <c r="J20" s="611">
        <f t="shared" si="4"/>
        <v>96.864525894691312</v>
      </c>
      <c r="K20" s="551">
        <v>0</v>
      </c>
      <c r="L20" s="551">
        <f t="shared" si="5"/>
        <v>0</v>
      </c>
      <c r="M20" s="585">
        <v>11600</v>
      </c>
      <c r="N20" s="585">
        <f t="shared" si="6"/>
        <v>3.1354741053086821</v>
      </c>
      <c r="O20" s="314"/>
    </row>
    <row r="21" spans="1:15" ht="149.25" customHeight="1" x14ac:dyDescent="0.5">
      <c r="A21" s="605" t="s">
        <v>235</v>
      </c>
      <c r="B21" s="606" t="s">
        <v>92</v>
      </c>
      <c r="C21" s="596" t="s">
        <v>43</v>
      </c>
      <c r="D21" s="565">
        <v>177080</v>
      </c>
      <c r="E21" s="565">
        <v>0</v>
      </c>
      <c r="F21" s="551">
        <v>110220</v>
      </c>
      <c r="G21" s="565">
        <v>65960</v>
      </c>
      <c r="H21" s="565">
        <v>900</v>
      </c>
      <c r="I21" s="573">
        <f t="shared" si="3"/>
        <v>66860</v>
      </c>
      <c r="J21" s="611">
        <f t="shared" si="4"/>
        <v>37.75694601310142</v>
      </c>
      <c r="K21" s="551">
        <v>0</v>
      </c>
      <c r="L21" s="551">
        <f t="shared" si="5"/>
        <v>0</v>
      </c>
      <c r="M21" s="585">
        <v>110220</v>
      </c>
      <c r="N21" s="585">
        <f t="shared" si="6"/>
        <v>62.24305398689858</v>
      </c>
      <c r="O21" s="314"/>
    </row>
    <row r="22" spans="1:15" ht="172.5" customHeight="1" x14ac:dyDescent="0.5">
      <c r="A22" s="605" t="s">
        <v>232</v>
      </c>
      <c r="B22" s="606" t="s">
        <v>191</v>
      </c>
      <c r="C22" s="596" t="s">
        <v>43</v>
      </c>
      <c r="D22" s="565">
        <v>248580</v>
      </c>
      <c r="E22" s="565">
        <v>0</v>
      </c>
      <c r="F22" s="551">
        <v>123640</v>
      </c>
      <c r="G22" s="565">
        <v>123340</v>
      </c>
      <c r="H22" s="565">
        <v>1600</v>
      </c>
      <c r="I22" s="573">
        <f t="shared" si="3"/>
        <v>124940</v>
      </c>
      <c r="J22" s="611">
        <f t="shared" si="4"/>
        <v>50.261485236141283</v>
      </c>
      <c r="K22" s="551">
        <v>22967.22</v>
      </c>
      <c r="L22" s="551">
        <f t="shared" si="5"/>
        <v>9.2393676080135165</v>
      </c>
      <c r="M22" s="585">
        <v>100672.78</v>
      </c>
      <c r="N22" s="585">
        <f t="shared" si="6"/>
        <v>40.499147155845201</v>
      </c>
      <c r="O22" s="314"/>
    </row>
    <row r="23" spans="1:15" ht="198.75" customHeight="1" x14ac:dyDescent="0.5">
      <c r="A23" s="610" t="s">
        <v>236</v>
      </c>
      <c r="B23" s="608" t="s">
        <v>192</v>
      </c>
      <c r="C23" s="609" t="s">
        <v>43</v>
      </c>
      <c r="D23" s="575">
        <v>200000</v>
      </c>
      <c r="E23" s="575">
        <v>0</v>
      </c>
      <c r="F23" s="554">
        <v>80000</v>
      </c>
      <c r="G23" s="575">
        <v>120000</v>
      </c>
      <c r="H23" s="575">
        <v>0</v>
      </c>
      <c r="I23" s="574">
        <f t="shared" si="3"/>
        <v>200000</v>
      </c>
      <c r="J23" s="613">
        <f t="shared" si="4"/>
        <v>100</v>
      </c>
      <c r="K23" s="554">
        <v>0</v>
      </c>
      <c r="L23" s="554">
        <f t="shared" si="5"/>
        <v>0</v>
      </c>
      <c r="M23" s="554">
        <v>0</v>
      </c>
      <c r="N23" s="592">
        <f t="shared" si="6"/>
        <v>0</v>
      </c>
      <c r="O23" s="350"/>
    </row>
    <row r="24" spans="1:15" ht="72.75" customHeight="1" x14ac:dyDescent="0.5">
      <c r="A24" s="616" t="s">
        <v>184</v>
      </c>
      <c r="B24" s="601" t="s">
        <v>193</v>
      </c>
      <c r="C24" s="599" t="s">
        <v>43</v>
      </c>
      <c r="D24" s="568">
        <v>24330</v>
      </c>
      <c r="E24" s="568">
        <v>0</v>
      </c>
      <c r="F24" s="553">
        <v>0</v>
      </c>
      <c r="G24" s="568">
        <v>24330</v>
      </c>
      <c r="H24" s="568">
        <v>0</v>
      </c>
      <c r="I24" s="572">
        <f t="shared" si="3"/>
        <v>24330</v>
      </c>
      <c r="J24" s="614">
        <f t="shared" si="4"/>
        <v>100</v>
      </c>
      <c r="K24" s="553">
        <v>0</v>
      </c>
      <c r="L24" s="553">
        <f t="shared" si="5"/>
        <v>0</v>
      </c>
      <c r="M24" s="553">
        <v>0</v>
      </c>
      <c r="N24" s="590">
        <f t="shared" si="6"/>
        <v>0</v>
      </c>
      <c r="O24" s="322"/>
    </row>
    <row r="25" spans="1:15" ht="177" customHeight="1" x14ac:dyDescent="0.5">
      <c r="A25" s="633" t="s">
        <v>292</v>
      </c>
      <c r="B25" s="606" t="s">
        <v>196</v>
      </c>
      <c r="C25" s="596" t="s">
        <v>43</v>
      </c>
      <c r="D25" s="565">
        <v>299100</v>
      </c>
      <c r="E25" s="565">
        <v>0</v>
      </c>
      <c r="F25" s="551">
        <v>60000</v>
      </c>
      <c r="G25" s="565">
        <v>239100</v>
      </c>
      <c r="H25" s="565">
        <v>0</v>
      </c>
      <c r="I25" s="573">
        <f t="shared" si="3"/>
        <v>239100</v>
      </c>
      <c r="J25" s="611">
        <f t="shared" si="4"/>
        <v>79.939819458375126</v>
      </c>
      <c r="K25" s="551">
        <v>10600</v>
      </c>
      <c r="L25" s="551">
        <f t="shared" si="5"/>
        <v>3.5439652290203947</v>
      </c>
      <c r="M25" s="585">
        <v>49400</v>
      </c>
      <c r="N25" s="585">
        <f t="shared" si="6"/>
        <v>16.51621531260448</v>
      </c>
      <c r="O25" s="314"/>
    </row>
    <row r="26" spans="1:15" ht="126" customHeight="1" x14ac:dyDescent="0.5">
      <c r="A26" s="633" t="s">
        <v>231</v>
      </c>
      <c r="B26" s="606" t="s">
        <v>197</v>
      </c>
      <c r="C26" s="596" t="s">
        <v>43</v>
      </c>
      <c r="D26" s="565">
        <v>297600</v>
      </c>
      <c r="E26" s="565">
        <v>0</v>
      </c>
      <c r="F26" s="551">
        <v>90000</v>
      </c>
      <c r="G26" s="565">
        <v>89600</v>
      </c>
      <c r="H26" s="565">
        <v>118000</v>
      </c>
      <c r="I26" s="573">
        <f t="shared" si="3"/>
        <v>207600</v>
      </c>
      <c r="J26" s="611">
        <f t="shared" si="4"/>
        <v>69.758064516129039</v>
      </c>
      <c r="K26" s="551">
        <v>0</v>
      </c>
      <c r="L26" s="551">
        <f t="shared" si="5"/>
        <v>0</v>
      </c>
      <c r="M26" s="585">
        <f>16900+73100</f>
        <v>90000</v>
      </c>
      <c r="N26" s="585">
        <f t="shared" si="6"/>
        <v>30.241935483870968</v>
      </c>
      <c r="O26" s="320"/>
    </row>
    <row r="27" spans="1:15" ht="118.5" customHeight="1" x14ac:dyDescent="0.5">
      <c r="A27" s="632" t="s">
        <v>291</v>
      </c>
      <c r="B27" s="606" t="s">
        <v>86</v>
      </c>
      <c r="C27" s="596" t="s">
        <v>43</v>
      </c>
      <c r="D27" s="565">
        <v>300000</v>
      </c>
      <c r="E27" s="565">
        <v>0</v>
      </c>
      <c r="F27" s="551">
        <v>30900</v>
      </c>
      <c r="G27" s="565">
        <v>224200</v>
      </c>
      <c r="H27" s="565">
        <v>44900</v>
      </c>
      <c r="I27" s="573">
        <f t="shared" si="3"/>
        <v>269100</v>
      </c>
      <c r="J27" s="611">
        <f t="shared" si="4"/>
        <v>89.7</v>
      </c>
      <c r="K27" s="551">
        <v>0</v>
      </c>
      <c r="L27" s="551">
        <f t="shared" si="5"/>
        <v>0</v>
      </c>
      <c r="M27" s="585">
        <v>30900</v>
      </c>
      <c r="N27" s="585">
        <f t="shared" si="6"/>
        <v>10.3</v>
      </c>
      <c r="O27" s="320"/>
    </row>
    <row r="28" spans="1:15" ht="40.5" customHeight="1" x14ac:dyDescent="0.5">
      <c r="A28" s="1034" t="s">
        <v>198</v>
      </c>
      <c r="B28" s="1035"/>
      <c r="C28" s="1036"/>
      <c r="D28" s="576">
        <f t="shared" ref="D28:I28" si="7">SUM(D29:D32)</f>
        <v>802950</v>
      </c>
      <c r="E28" s="576">
        <f t="shared" si="7"/>
        <v>0</v>
      </c>
      <c r="F28" s="577">
        <f t="shared" si="7"/>
        <v>250000</v>
      </c>
      <c r="G28" s="576">
        <f t="shared" si="7"/>
        <v>427050</v>
      </c>
      <c r="H28" s="576">
        <f t="shared" si="7"/>
        <v>125900</v>
      </c>
      <c r="I28" s="555">
        <f t="shared" si="7"/>
        <v>637550</v>
      </c>
      <c r="J28" s="555"/>
      <c r="K28" s="555">
        <f>K29+K30+K31+K32</f>
        <v>49282.06</v>
      </c>
      <c r="L28" s="555"/>
      <c r="M28" s="591">
        <f>M29+M30+M31+M32</f>
        <v>116117.94</v>
      </c>
      <c r="N28" s="396"/>
      <c r="O28" s="335"/>
    </row>
    <row r="29" spans="1:15" ht="132" customHeight="1" x14ac:dyDescent="0.5">
      <c r="A29" s="608" t="s">
        <v>237</v>
      </c>
      <c r="B29" s="608" t="s">
        <v>203</v>
      </c>
      <c r="C29" s="609" t="s">
        <v>43</v>
      </c>
      <c r="D29" s="554">
        <v>247850</v>
      </c>
      <c r="E29" s="554">
        <v>0</v>
      </c>
      <c r="F29" s="554">
        <v>84600</v>
      </c>
      <c r="G29" s="554">
        <v>42850</v>
      </c>
      <c r="H29" s="554">
        <v>120400</v>
      </c>
      <c r="I29" s="574">
        <f>D29-K29-M29</f>
        <v>247850</v>
      </c>
      <c r="J29" s="613">
        <f>I29*100/D29</f>
        <v>100</v>
      </c>
      <c r="K29" s="554">
        <v>0</v>
      </c>
      <c r="L29" s="554">
        <f>K29*100/D29</f>
        <v>0</v>
      </c>
      <c r="M29" s="554">
        <v>0</v>
      </c>
      <c r="N29" s="592">
        <f>M29*100/D29</f>
        <v>0</v>
      </c>
      <c r="O29" s="350"/>
    </row>
    <row r="30" spans="1:15" ht="138.75" customHeight="1" x14ac:dyDescent="0.5">
      <c r="A30" s="615" t="s">
        <v>287</v>
      </c>
      <c r="B30" s="608" t="s">
        <v>204</v>
      </c>
      <c r="C30" s="609" t="s">
        <v>43</v>
      </c>
      <c r="D30" s="575">
        <v>213600</v>
      </c>
      <c r="E30" s="575">
        <v>0</v>
      </c>
      <c r="F30" s="554">
        <v>70000</v>
      </c>
      <c r="G30" s="575">
        <v>142100</v>
      </c>
      <c r="H30" s="575">
        <v>1500</v>
      </c>
      <c r="I30" s="574">
        <f>D30-K30-M30</f>
        <v>143600</v>
      </c>
      <c r="J30" s="613">
        <f>I30*100/D30</f>
        <v>67.228464419475657</v>
      </c>
      <c r="K30" s="554">
        <v>0</v>
      </c>
      <c r="L30" s="554">
        <f>K30*100/D30</f>
        <v>0</v>
      </c>
      <c r="M30" s="592">
        <v>70000</v>
      </c>
      <c r="N30" s="592">
        <f>M30*100/D30</f>
        <v>32.771535580524343</v>
      </c>
      <c r="O30" s="350"/>
    </row>
    <row r="31" spans="1:15" ht="111.75" customHeight="1" x14ac:dyDescent="0.5">
      <c r="A31" s="605" t="s">
        <v>288</v>
      </c>
      <c r="B31" s="606" t="s">
        <v>205</v>
      </c>
      <c r="C31" s="596" t="s">
        <v>43</v>
      </c>
      <c r="D31" s="565">
        <v>110500</v>
      </c>
      <c r="E31" s="565">
        <v>0</v>
      </c>
      <c r="F31" s="551">
        <v>95400</v>
      </c>
      <c r="G31" s="565">
        <v>11100</v>
      </c>
      <c r="H31" s="565">
        <v>4000</v>
      </c>
      <c r="I31" s="573">
        <f>D31-K31-M31</f>
        <v>15100</v>
      </c>
      <c r="J31" s="611">
        <f>I31*100/D31</f>
        <v>13.665158371040723</v>
      </c>
      <c r="K31" s="551">
        <v>49282.06</v>
      </c>
      <c r="L31" s="551">
        <f>K31*100/D31</f>
        <v>44.599149321266971</v>
      </c>
      <c r="M31" s="585">
        <v>46117.94</v>
      </c>
      <c r="N31" s="585">
        <f>M31*100/D31</f>
        <v>41.735692307692311</v>
      </c>
      <c r="O31" s="314"/>
    </row>
    <row r="32" spans="1:15" ht="140.25" customHeight="1" x14ac:dyDescent="0.5">
      <c r="A32" s="616" t="s">
        <v>202</v>
      </c>
      <c r="B32" s="601" t="s">
        <v>35</v>
      </c>
      <c r="C32" s="599" t="s">
        <v>43</v>
      </c>
      <c r="D32" s="568">
        <v>231000</v>
      </c>
      <c r="E32" s="568">
        <v>0</v>
      </c>
      <c r="F32" s="553">
        <v>0</v>
      </c>
      <c r="G32" s="568">
        <v>231000</v>
      </c>
      <c r="H32" s="568">
        <v>0</v>
      </c>
      <c r="I32" s="572">
        <f>D32-K32-M32</f>
        <v>231000</v>
      </c>
      <c r="J32" s="614">
        <f>I32*100/D32</f>
        <v>100</v>
      </c>
      <c r="K32" s="553">
        <v>0</v>
      </c>
      <c r="L32" s="553">
        <f>K32*100/D32</f>
        <v>0</v>
      </c>
      <c r="M32" s="553">
        <v>0</v>
      </c>
      <c r="N32" s="590">
        <f>M32*100/D32</f>
        <v>0</v>
      </c>
      <c r="O32" s="62"/>
    </row>
    <row r="33" spans="1:15" ht="55.5" customHeight="1" x14ac:dyDescent="0.5">
      <c r="A33" s="1049" t="s">
        <v>206</v>
      </c>
      <c r="B33" s="1050"/>
      <c r="C33" s="1051"/>
      <c r="D33" s="570">
        <f>D34</f>
        <v>37390</v>
      </c>
      <c r="E33" s="570">
        <f>E34</f>
        <v>0</v>
      </c>
      <c r="F33" s="449">
        <f>F34</f>
        <v>17730</v>
      </c>
      <c r="G33" s="570">
        <f>G34</f>
        <v>19660</v>
      </c>
      <c r="H33" s="391"/>
      <c r="I33" s="391">
        <f>I34</f>
        <v>37390</v>
      </c>
      <c r="J33" s="391"/>
      <c r="K33" s="391">
        <f>K34</f>
        <v>0</v>
      </c>
      <c r="L33" s="391"/>
      <c r="M33" s="391">
        <f>M34</f>
        <v>0</v>
      </c>
      <c r="N33" s="381"/>
      <c r="O33" s="335"/>
    </row>
    <row r="34" spans="1:15" ht="144" customHeight="1" x14ac:dyDescent="0.5">
      <c r="A34" s="617" t="s">
        <v>238</v>
      </c>
      <c r="B34" s="608" t="s">
        <v>208</v>
      </c>
      <c r="C34" s="609" t="s">
        <v>43</v>
      </c>
      <c r="D34" s="575">
        <v>37390</v>
      </c>
      <c r="E34" s="575">
        <v>0</v>
      </c>
      <c r="F34" s="554">
        <v>17730</v>
      </c>
      <c r="G34" s="575">
        <v>19660</v>
      </c>
      <c r="H34" s="575">
        <v>0</v>
      </c>
      <c r="I34" s="574">
        <f>D34-K34-M34</f>
        <v>37390</v>
      </c>
      <c r="J34" s="613">
        <f>I34*100/D34</f>
        <v>100</v>
      </c>
      <c r="K34" s="554">
        <v>0</v>
      </c>
      <c r="L34" s="554">
        <f>K34*100/D34</f>
        <v>0</v>
      </c>
      <c r="M34" s="554">
        <v>0</v>
      </c>
      <c r="N34" s="592">
        <f>M34*100/D34</f>
        <v>0</v>
      </c>
      <c r="O34" s="350"/>
    </row>
    <row r="35" spans="1:15" ht="19.5" customHeight="1" x14ac:dyDescent="0.5">
      <c r="A35" s="1052" t="s">
        <v>67</v>
      </c>
      <c r="B35" s="1053"/>
      <c r="C35" s="1054"/>
      <c r="D35" s="578">
        <f t="shared" ref="D35:I35" si="8">D36</f>
        <v>640940</v>
      </c>
      <c r="E35" s="578">
        <f t="shared" si="8"/>
        <v>0</v>
      </c>
      <c r="F35" s="579">
        <f t="shared" si="8"/>
        <v>164860</v>
      </c>
      <c r="G35" s="578">
        <f t="shared" si="8"/>
        <v>384830</v>
      </c>
      <c r="H35" s="578">
        <f t="shared" si="8"/>
        <v>91250</v>
      </c>
      <c r="I35" s="556">
        <f t="shared" si="8"/>
        <v>539080</v>
      </c>
      <c r="J35" s="556"/>
      <c r="K35" s="556">
        <f>K36</f>
        <v>41360</v>
      </c>
      <c r="L35" s="556"/>
      <c r="M35" s="556">
        <f>M36</f>
        <v>60500</v>
      </c>
      <c r="N35" s="382"/>
      <c r="O35" s="329"/>
    </row>
    <row r="36" spans="1:15" ht="35.25" customHeight="1" x14ac:dyDescent="0.5">
      <c r="A36" s="1055" t="s">
        <v>209</v>
      </c>
      <c r="B36" s="1056"/>
      <c r="C36" s="1057"/>
      <c r="D36" s="419">
        <f>SUM(D37:D40)</f>
        <v>640940</v>
      </c>
      <c r="E36" s="419">
        <f>SUM(E37:E40)</f>
        <v>0</v>
      </c>
      <c r="F36" s="492">
        <f>SUM(F37:F40)</f>
        <v>164860</v>
      </c>
      <c r="G36" s="419">
        <f>SUM(G37:G40)</f>
        <v>384830</v>
      </c>
      <c r="H36" s="419">
        <f>SUM(H37:H40)</f>
        <v>91250</v>
      </c>
      <c r="I36" s="555">
        <f>I37+I38+I39+I40</f>
        <v>539080</v>
      </c>
      <c r="J36" s="555"/>
      <c r="K36" s="555">
        <f>K37+K38+K39+K40</f>
        <v>41360</v>
      </c>
      <c r="L36" s="555"/>
      <c r="M36" s="618">
        <f>M37+M38+M39+M40</f>
        <v>60500</v>
      </c>
      <c r="N36" s="381"/>
      <c r="O36" s="335"/>
    </row>
    <row r="37" spans="1:15" ht="156" customHeight="1" x14ac:dyDescent="0.5">
      <c r="A37" s="619" t="s">
        <v>223</v>
      </c>
      <c r="B37" s="601" t="s">
        <v>212</v>
      </c>
      <c r="C37" s="601" t="s">
        <v>43</v>
      </c>
      <c r="D37" s="568">
        <v>187750</v>
      </c>
      <c r="E37" s="568">
        <v>0</v>
      </c>
      <c r="F37" s="553">
        <v>0</v>
      </c>
      <c r="G37" s="568">
        <v>187750</v>
      </c>
      <c r="H37" s="568">
        <v>0</v>
      </c>
      <c r="I37" s="572">
        <f>D37-K37-M37</f>
        <v>187750</v>
      </c>
      <c r="J37" s="614">
        <f>I37*100/D37</f>
        <v>100</v>
      </c>
      <c r="K37" s="553">
        <v>0</v>
      </c>
      <c r="L37" s="553">
        <f>K37*100/D37</f>
        <v>0</v>
      </c>
      <c r="M37" s="553">
        <v>0</v>
      </c>
      <c r="N37" s="590">
        <f>M37*100/D37</f>
        <v>0</v>
      </c>
      <c r="O37" s="322"/>
    </row>
    <row r="38" spans="1:15" ht="121.5" customHeight="1" x14ac:dyDescent="0.5">
      <c r="A38" s="620" t="s">
        <v>289</v>
      </c>
      <c r="B38" s="608" t="s">
        <v>213</v>
      </c>
      <c r="C38" s="608" t="s">
        <v>43</v>
      </c>
      <c r="D38" s="575">
        <v>174550</v>
      </c>
      <c r="E38" s="575">
        <v>0</v>
      </c>
      <c r="F38" s="554">
        <v>63000</v>
      </c>
      <c r="G38" s="575">
        <v>51500</v>
      </c>
      <c r="H38" s="575">
        <v>60050</v>
      </c>
      <c r="I38" s="574">
        <f>D38-K38-M38</f>
        <v>174550</v>
      </c>
      <c r="J38" s="613">
        <f>I38*100/D38</f>
        <v>100</v>
      </c>
      <c r="K38" s="554">
        <v>0</v>
      </c>
      <c r="L38" s="554">
        <f>K38*100/D38</f>
        <v>0</v>
      </c>
      <c r="M38" s="554">
        <v>0</v>
      </c>
      <c r="N38" s="592">
        <f>M38*100/D38</f>
        <v>0</v>
      </c>
      <c r="O38" s="350"/>
    </row>
    <row r="39" spans="1:15" ht="90" customHeight="1" x14ac:dyDescent="0.5">
      <c r="A39" s="622" t="s">
        <v>233</v>
      </c>
      <c r="B39" s="606" t="s">
        <v>65</v>
      </c>
      <c r="C39" s="606" t="s">
        <v>43</v>
      </c>
      <c r="D39" s="565">
        <v>108800</v>
      </c>
      <c r="E39" s="565">
        <v>0</v>
      </c>
      <c r="F39" s="551">
        <v>30000</v>
      </c>
      <c r="G39" s="565">
        <v>66600</v>
      </c>
      <c r="H39" s="565">
        <v>12200</v>
      </c>
      <c r="I39" s="573">
        <f>D39-K39-M39</f>
        <v>78800</v>
      </c>
      <c r="J39" s="611">
        <f>I39*100/D39</f>
        <v>72.42647058823529</v>
      </c>
      <c r="K39" s="551">
        <v>0</v>
      </c>
      <c r="L39" s="551">
        <f>K39*100/D39</f>
        <v>0</v>
      </c>
      <c r="M39" s="585">
        <v>30000</v>
      </c>
      <c r="N39" s="585">
        <f>M39*100/D39</f>
        <v>27.573529411764707</v>
      </c>
      <c r="O39" s="314"/>
    </row>
    <row r="40" spans="1:15" ht="108.75" customHeight="1" x14ac:dyDescent="0.5">
      <c r="A40" s="625" t="s">
        <v>211</v>
      </c>
      <c r="B40" s="601" t="s">
        <v>214</v>
      </c>
      <c r="C40" s="601" t="s">
        <v>43</v>
      </c>
      <c r="D40" s="553">
        <v>169840</v>
      </c>
      <c r="E40" s="553">
        <v>0</v>
      </c>
      <c r="F40" s="553">
        <v>71860</v>
      </c>
      <c r="G40" s="553">
        <v>78980</v>
      </c>
      <c r="H40" s="553">
        <v>19000</v>
      </c>
      <c r="I40" s="572">
        <f>D40-K40-M40</f>
        <v>97980</v>
      </c>
      <c r="J40" s="614">
        <f>I40*100/D40</f>
        <v>57.68959020254357</v>
      </c>
      <c r="K40" s="553">
        <v>41360</v>
      </c>
      <c r="L40" s="553">
        <f>K40*100/D40</f>
        <v>24.352331606217618</v>
      </c>
      <c r="M40" s="590">
        <v>30500</v>
      </c>
      <c r="N40" s="590">
        <f>M40*100/D40</f>
        <v>17.958078191238812</v>
      </c>
      <c r="O40" s="322"/>
    </row>
    <row r="41" spans="1:15" ht="24" customHeight="1" x14ac:dyDescent="0.5">
      <c r="A41" s="1058" t="s">
        <v>274</v>
      </c>
      <c r="B41" s="1059"/>
      <c r="C41" s="628"/>
      <c r="D41" s="627">
        <f t="shared" ref="D41:I41" si="9">D35+D11+D7</f>
        <v>5708860</v>
      </c>
      <c r="E41" s="627">
        <f t="shared" si="9"/>
        <v>0</v>
      </c>
      <c r="F41" s="627">
        <f t="shared" si="9"/>
        <v>1843260</v>
      </c>
      <c r="G41" s="627">
        <f t="shared" si="9"/>
        <v>3239750</v>
      </c>
      <c r="H41" s="627">
        <f t="shared" si="9"/>
        <v>625850</v>
      </c>
      <c r="I41" s="627">
        <f t="shared" si="9"/>
        <v>4433680</v>
      </c>
      <c r="J41" s="630">
        <f>I41*100/D41</f>
        <v>77.663141152524318</v>
      </c>
      <c r="K41" s="627">
        <f>K35+K11+K7</f>
        <v>290921.68</v>
      </c>
      <c r="L41" s="631">
        <f>K41*100/D41</f>
        <v>5.0959680216365442</v>
      </c>
      <c r="M41" s="626">
        <f>M35+M11+M7</f>
        <v>953358.32000000007</v>
      </c>
      <c r="N41" s="631">
        <f>M41*100/D41</f>
        <v>16.699626895737502</v>
      </c>
      <c r="O41" s="629">
        <f>O35+O11+O7</f>
        <v>0</v>
      </c>
    </row>
    <row r="42" spans="1:15" ht="37.5" customHeight="1" x14ac:dyDescent="0.5">
      <c r="A42" s="375"/>
      <c r="B42" s="375"/>
      <c r="C42" s="376"/>
      <c r="D42" s="398"/>
      <c r="E42" s="398"/>
      <c r="F42" s="398"/>
      <c r="G42" s="398"/>
      <c r="H42" s="398"/>
      <c r="I42" s="398"/>
      <c r="J42" s="398"/>
      <c r="K42" s="398"/>
      <c r="L42" s="398"/>
      <c r="M42" s="398"/>
      <c r="N42" s="398"/>
      <c r="O42" s="377"/>
    </row>
    <row r="43" spans="1:15" ht="30.75" customHeight="1" x14ac:dyDescent="0.5">
      <c r="A43" s="378"/>
      <c r="B43" s="378"/>
      <c r="C43" s="379"/>
      <c r="D43" s="399"/>
      <c r="E43" s="399"/>
      <c r="F43" s="399"/>
      <c r="G43" s="399"/>
      <c r="H43" s="399"/>
      <c r="I43" s="399"/>
      <c r="J43" s="399"/>
      <c r="K43" s="399"/>
      <c r="L43" s="399"/>
      <c r="M43" s="399"/>
      <c r="N43" s="399"/>
      <c r="O43" s="380"/>
    </row>
    <row r="44" spans="1:15" ht="20.25" customHeight="1" x14ac:dyDescent="0.5">
      <c r="A44" s="1037" t="s">
        <v>68</v>
      </c>
      <c r="B44" s="1038"/>
      <c r="C44" s="1039"/>
      <c r="D44" s="634">
        <f t="shared" ref="D44:I44" si="10">D46+D49</f>
        <v>325740</v>
      </c>
      <c r="E44" s="634">
        <f t="shared" si="10"/>
        <v>0</v>
      </c>
      <c r="F44" s="634">
        <f t="shared" si="10"/>
        <v>103440</v>
      </c>
      <c r="G44" s="634">
        <f t="shared" si="10"/>
        <v>217300</v>
      </c>
      <c r="H44" s="634">
        <f t="shared" si="10"/>
        <v>5000</v>
      </c>
      <c r="I44" s="540">
        <f t="shared" si="10"/>
        <v>323740</v>
      </c>
      <c r="J44" s="517"/>
      <c r="K44" s="517">
        <f>K46+K49</f>
        <v>0</v>
      </c>
      <c r="L44" s="517"/>
      <c r="M44" s="517">
        <f>M46+M49</f>
        <v>2000</v>
      </c>
      <c r="N44" s="517"/>
      <c r="O44" s="518"/>
    </row>
    <row r="45" spans="1:15" ht="18.75" customHeight="1" x14ac:dyDescent="0.5">
      <c r="A45" s="1025" t="s">
        <v>69</v>
      </c>
      <c r="B45" s="1026"/>
      <c r="C45" s="1027"/>
      <c r="D45" s="553"/>
      <c r="E45" s="553"/>
      <c r="F45" s="553"/>
      <c r="G45" s="553"/>
      <c r="H45" s="553"/>
      <c r="I45" s="569"/>
      <c r="J45" s="389"/>
      <c r="K45" s="446"/>
      <c r="L45" s="446"/>
      <c r="M45" s="446"/>
      <c r="N45" s="446"/>
      <c r="O45" s="62"/>
    </row>
    <row r="46" spans="1:15" ht="24.75" customHeight="1" x14ac:dyDescent="0.5">
      <c r="A46" s="1028" t="s">
        <v>215</v>
      </c>
      <c r="B46" s="1029"/>
      <c r="C46" s="1030"/>
      <c r="D46" s="459">
        <f>D47</f>
        <v>298550</v>
      </c>
      <c r="E46" s="459">
        <f t="shared" ref="E46:H47" si="11">E47</f>
        <v>0</v>
      </c>
      <c r="F46" s="459">
        <f t="shared" si="11"/>
        <v>100000</v>
      </c>
      <c r="G46" s="459">
        <f t="shared" si="11"/>
        <v>193550</v>
      </c>
      <c r="H46" s="459">
        <f t="shared" si="11"/>
        <v>5000</v>
      </c>
      <c r="I46" s="556">
        <f>I47</f>
        <v>298550</v>
      </c>
      <c r="J46" s="382"/>
      <c r="K46" s="382">
        <f>K47</f>
        <v>0</v>
      </c>
      <c r="L46" s="382"/>
      <c r="M46" s="382">
        <f>M47</f>
        <v>0</v>
      </c>
      <c r="N46" s="382"/>
      <c r="O46" s="330"/>
    </row>
    <row r="47" spans="1:15" ht="34.5" customHeight="1" x14ac:dyDescent="0.5">
      <c r="A47" s="1031" t="s">
        <v>216</v>
      </c>
      <c r="B47" s="1032"/>
      <c r="C47" s="1033"/>
      <c r="D47" s="577">
        <f>D48</f>
        <v>298550</v>
      </c>
      <c r="E47" s="577">
        <f t="shared" si="11"/>
        <v>0</v>
      </c>
      <c r="F47" s="577">
        <f t="shared" si="11"/>
        <v>100000</v>
      </c>
      <c r="G47" s="577">
        <f t="shared" si="11"/>
        <v>193550</v>
      </c>
      <c r="H47" s="577">
        <f t="shared" si="11"/>
        <v>5000</v>
      </c>
      <c r="I47" s="550">
        <f>I48</f>
        <v>298550</v>
      </c>
      <c r="J47" s="383"/>
      <c r="K47" s="454">
        <f>K48</f>
        <v>0</v>
      </c>
      <c r="L47" s="454"/>
      <c r="M47" s="454">
        <f>M48</f>
        <v>0</v>
      </c>
      <c r="N47" s="454"/>
      <c r="O47" s="335"/>
    </row>
    <row r="48" spans="1:15" ht="84" customHeight="1" x14ac:dyDescent="0.5">
      <c r="A48" s="615" t="s">
        <v>240</v>
      </c>
      <c r="B48" s="610" t="s">
        <v>218</v>
      </c>
      <c r="C48" s="608" t="s">
        <v>43</v>
      </c>
      <c r="D48" s="554">
        <v>298550</v>
      </c>
      <c r="E48" s="554">
        <v>0</v>
      </c>
      <c r="F48" s="554">
        <v>100000</v>
      </c>
      <c r="G48" s="554">
        <v>193550</v>
      </c>
      <c r="H48" s="554">
        <v>5000</v>
      </c>
      <c r="I48" s="635">
        <f>D48-K48-M48</f>
        <v>298550</v>
      </c>
      <c r="J48" s="613">
        <f>I48*100/D48</f>
        <v>100</v>
      </c>
      <c r="K48" s="451">
        <v>0</v>
      </c>
      <c r="L48" s="554">
        <f>K48*100/D48</f>
        <v>0</v>
      </c>
      <c r="M48" s="451">
        <v>0</v>
      </c>
      <c r="N48" s="592">
        <f>M48*100/D48</f>
        <v>0</v>
      </c>
      <c r="O48" s="350"/>
    </row>
    <row r="49" spans="1:15" ht="22.5" customHeight="1" x14ac:dyDescent="0.5">
      <c r="A49" s="1028" t="s">
        <v>70</v>
      </c>
      <c r="B49" s="1029"/>
      <c r="C49" s="1030"/>
      <c r="D49" s="459">
        <f>D50</f>
        <v>27190</v>
      </c>
      <c r="E49" s="459">
        <f t="shared" ref="E49:H50" si="12">E50</f>
        <v>0</v>
      </c>
      <c r="F49" s="459">
        <f t="shared" si="12"/>
        <v>3440</v>
      </c>
      <c r="G49" s="459">
        <f t="shared" si="12"/>
        <v>23750</v>
      </c>
      <c r="H49" s="459">
        <f t="shared" si="12"/>
        <v>0</v>
      </c>
      <c r="I49" s="556">
        <f>I50</f>
        <v>25190</v>
      </c>
      <c r="J49" s="556"/>
      <c r="K49" s="556">
        <f t="shared" ref="K49:M50" si="13">K50</f>
        <v>0</v>
      </c>
      <c r="L49" s="556"/>
      <c r="M49" s="556">
        <f t="shared" si="13"/>
        <v>2000</v>
      </c>
      <c r="N49" s="382"/>
      <c r="O49" s="327"/>
    </row>
    <row r="50" spans="1:15" ht="39" customHeight="1" x14ac:dyDescent="0.5">
      <c r="A50" s="1034" t="s">
        <v>221</v>
      </c>
      <c r="B50" s="1035"/>
      <c r="C50" s="1036"/>
      <c r="D50" s="577">
        <f>D51</f>
        <v>27190</v>
      </c>
      <c r="E50" s="577">
        <f t="shared" si="12"/>
        <v>0</v>
      </c>
      <c r="F50" s="577">
        <f t="shared" si="12"/>
        <v>3440</v>
      </c>
      <c r="G50" s="577">
        <f t="shared" si="12"/>
        <v>23750</v>
      </c>
      <c r="H50" s="577">
        <f t="shared" si="12"/>
        <v>0</v>
      </c>
      <c r="I50" s="550">
        <f>I51</f>
        <v>25190</v>
      </c>
      <c r="J50" s="550"/>
      <c r="K50" s="550">
        <f t="shared" si="13"/>
        <v>0</v>
      </c>
      <c r="L50" s="550"/>
      <c r="M50" s="550">
        <f t="shared" si="13"/>
        <v>2000</v>
      </c>
      <c r="N50" s="383"/>
      <c r="O50" s="328"/>
    </row>
    <row r="51" spans="1:15" ht="122.25" customHeight="1" x14ac:dyDescent="0.5">
      <c r="A51" s="637" t="s">
        <v>230</v>
      </c>
      <c r="B51" s="621" t="s">
        <v>38</v>
      </c>
      <c r="C51" s="606" t="s">
        <v>43</v>
      </c>
      <c r="D51" s="565">
        <v>27190</v>
      </c>
      <c r="E51" s="565">
        <v>0</v>
      </c>
      <c r="F51" s="551">
        <v>3440</v>
      </c>
      <c r="G51" s="565">
        <v>23750</v>
      </c>
      <c r="H51" s="441">
        <v>0</v>
      </c>
      <c r="I51" s="384">
        <f>D51-K51-M51</f>
        <v>25190</v>
      </c>
      <c r="J51" s="611">
        <f>I51*100/D51</f>
        <v>92.644354542111074</v>
      </c>
      <c r="K51" s="442">
        <v>0</v>
      </c>
      <c r="L51" s="551">
        <f>K51*100/D51</f>
        <v>0</v>
      </c>
      <c r="M51" s="551">
        <v>2000</v>
      </c>
      <c r="N51" s="585">
        <f>M51*100/D51</f>
        <v>7.3556454578889294</v>
      </c>
      <c r="O51" s="314"/>
    </row>
    <row r="52" spans="1:15" ht="46.5" customHeight="1" x14ac:dyDescent="0.5">
      <c r="A52" s="955" t="s">
        <v>275</v>
      </c>
      <c r="B52" s="956"/>
      <c r="C52" s="645"/>
      <c r="D52" s="478">
        <f>D44</f>
        <v>325740</v>
      </c>
      <c r="E52" s="478">
        <f t="shared" ref="E52:O52" si="14">E44</f>
        <v>0</v>
      </c>
      <c r="F52" s="478">
        <f t="shared" si="14"/>
        <v>103440</v>
      </c>
      <c r="G52" s="478">
        <f t="shared" si="14"/>
        <v>217300</v>
      </c>
      <c r="H52" s="478">
        <f t="shared" si="14"/>
        <v>5000</v>
      </c>
      <c r="I52" s="478">
        <f t="shared" si="14"/>
        <v>323740</v>
      </c>
      <c r="J52" s="646">
        <f>I52*100/D52</f>
        <v>99.38601338490821</v>
      </c>
      <c r="K52" s="478">
        <f t="shared" si="14"/>
        <v>0</v>
      </c>
      <c r="L52" s="647">
        <f>K52*100/D52</f>
        <v>0</v>
      </c>
      <c r="M52" s="397">
        <f t="shared" si="14"/>
        <v>2000</v>
      </c>
      <c r="N52" s="648">
        <f>M52*100/D52</f>
        <v>0.61398661509179098</v>
      </c>
      <c r="O52" s="478">
        <f t="shared" si="14"/>
        <v>0</v>
      </c>
    </row>
    <row r="53" spans="1:15" ht="19.5" customHeight="1" x14ac:dyDescent="0.5">
      <c r="A53" s="1017" t="s">
        <v>10</v>
      </c>
      <c r="B53" s="1017"/>
      <c r="C53" s="519"/>
      <c r="D53" s="520">
        <f>D55+D58+D111</f>
        <v>33676300</v>
      </c>
      <c r="E53" s="636">
        <f t="shared" ref="E53:O53" si="15">E55+E58+E111</f>
        <v>581670</v>
      </c>
      <c r="F53" s="521">
        <f t="shared" si="15"/>
        <v>997130</v>
      </c>
      <c r="G53" s="520">
        <f t="shared" si="15"/>
        <v>31659700</v>
      </c>
      <c r="H53" s="520">
        <f t="shared" si="15"/>
        <v>437800</v>
      </c>
      <c r="I53" s="522">
        <f t="shared" si="15"/>
        <v>32473035.690000001</v>
      </c>
      <c r="J53" s="522"/>
      <c r="K53" s="520">
        <f t="shared" si="15"/>
        <v>556706.30999999994</v>
      </c>
      <c r="L53" s="520"/>
      <c r="M53" s="522">
        <f t="shared" si="15"/>
        <v>171878</v>
      </c>
      <c r="N53" s="512"/>
      <c r="O53" s="523">
        <f t="shared" si="15"/>
        <v>0</v>
      </c>
    </row>
    <row r="54" spans="1:15" ht="21" customHeight="1" x14ac:dyDescent="0.5">
      <c r="A54" s="1018" t="s">
        <v>11</v>
      </c>
      <c r="B54" s="1018"/>
      <c r="C54" s="642"/>
      <c r="D54" s="434"/>
      <c r="E54" s="435"/>
      <c r="F54" s="435"/>
      <c r="G54" s="436"/>
      <c r="H54" s="436"/>
      <c r="I54" s="386"/>
      <c r="J54" s="386"/>
      <c r="K54" s="437"/>
      <c r="L54" s="437"/>
      <c r="M54" s="437"/>
      <c r="N54" s="437"/>
      <c r="O54" s="180"/>
    </row>
    <row r="55" spans="1:15" ht="38.25" customHeight="1" x14ac:dyDescent="0.5">
      <c r="A55" s="1019" t="s">
        <v>12</v>
      </c>
      <c r="B55" s="1020"/>
      <c r="C55" s="1021"/>
      <c r="D55" s="459">
        <f t="shared" ref="D55:I56" si="16">D56</f>
        <v>75000</v>
      </c>
      <c r="E55" s="459">
        <f t="shared" si="16"/>
        <v>0</v>
      </c>
      <c r="F55" s="459">
        <f t="shared" si="16"/>
        <v>54400</v>
      </c>
      <c r="G55" s="459">
        <f t="shared" si="16"/>
        <v>14400</v>
      </c>
      <c r="H55" s="459">
        <f t="shared" si="16"/>
        <v>6200</v>
      </c>
      <c r="I55" s="400">
        <f t="shared" si="16"/>
        <v>73800</v>
      </c>
      <c r="J55" s="400"/>
      <c r="K55" s="400">
        <f>K56</f>
        <v>0</v>
      </c>
      <c r="L55" s="400"/>
      <c r="M55" s="332">
        <f>M56</f>
        <v>1200</v>
      </c>
      <c r="N55" s="332"/>
      <c r="O55" s="331"/>
    </row>
    <row r="56" spans="1:15" ht="52.5" customHeight="1" x14ac:dyDescent="0.5">
      <c r="A56" s="1005" t="s">
        <v>146</v>
      </c>
      <c r="B56" s="1006"/>
      <c r="C56" s="1007"/>
      <c r="D56" s="460">
        <f t="shared" si="16"/>
        <v>75000</v>
      </c>
      <c r="E56" s="460">
        <f t="shared" si="16"/>
        <v>0</v>
      </c>
      <c r="F56" s="460">
        <v>54400</v>
      </c>
      <c r="G56" s="460">
        <f t="shared" si="16"/>
        <v>14400</v>
      </c>
      <c r="H56" s="460">
        <f t="shared" si="16"/>
        <v>6200</v>
      </c>
      <c r="I56" s="401">
        <f>I57</f>
        <v>73800</v>
      </c>
      <c r="J56" s="401"/>
      <c r="K56" s="401">
        <f>K57</f>
        <v>0</v>
      </c>
      <c r="L56" s="401"/>
      <c r="M56" s="461">
        <f>M57</f>
        <v>1200</v>
      </c>
      <c r="N56" s="461"/>
      <c r="O56" s="336"/>
    </row>
    <row r="57" spans="1:15" ht="62.25" customHeight="1" x14ac:dyDescent="0.5">
      <c r="A57" s="644" t="s">
        <v>241</v>
      </c>
      <c r="B57" s="605" t="s">
        <v>13</v>
      </c>
      <c r="C57" s="605" t="s">
        <v>43</v>
      </c>
      <c r="D57" s="551">
        <f>E57+F57+G57+H57</f>
        <v>75000</v>
      </c>
      <c r="E57" s="565">
        <v>0</v>
      </c>
      <c r="F57" s="551">
        <v>54400</v>
      </c>
      <c r="G57" s="565">
        <v>14400</v>
      </c>
      <c r="H57" s="565">
        <v>6200</v>
      </c>
      <c r="I57" s="643">
        <f>D57-K57-M57</f>
        <v>73800</v>
      </c>
      <c r="J57" s="402"/>
      <c r="K57" s="462">
        <v>0</v>
      </c>
      <c r="L57" s="462"/>
      <c r="M57" s="639">
        <v>1200</v>
      </c>
      <c r="N57" s="462"/>
      <c r="O57" s="324"/>
    </row>
    <row r="58" spans="1:15" ht="36" customHeight="1" x14ac:dyDescent="0.5">
      <c r="A58" s="1022" t="s">
        <v>15</v>
      </c>
      <c r="B58" s="1023"/>
      <c r="C58" s="1024"/>
      <c r="D58" s="459">
        <f t="shared" ref="D58:K58" si="17">D59</f>
        <v>33557300</v>
      </c>
      <c r="E58" s="640">
        <f t="shared" si="17"/>
        <v>581670</v>
      </c>
      <c r="F58" s="459">
        <f t="shared" si="17"/>
        <v>942730</v>
      </c>
      <c r="G58" s="459">
        <f t="shared" si="17"/>
        <v>31612300</v>
      </c>
      <c r="H58" s="459">
        <f t="shared" si="17"/>
        <v>420600</v>
      </c>
      <c r="I58" s="403">
        <f t="shared" si="17"/>
        <v>32355235.690000001</v>
      </c>
      <c r="J58" s="403"/>
      <c r="K58" s="459">
        <f t="shared" si="17"/>
        <v>556706.30999999994</v>
      </c>
      <c r="L58" s="459"/>
      <c r="M58" s="332">
        <f>M59</f>
        <v>170678</v>
      </c>
      <c r="N58" s="332"/>
      <c r="O58" s="331"/>
    </row>
    <row r="59" spans="1:15" ht="37.5" customHeight="1" x14ac:dyDescent="0.5">
      <c r="A59" s="1005" t="s">
        <v>147</v>
      </c>
      <c r="B59" s="1006"/>
      <c r="C59" s="1007"/>
      <c r="D59" s="460">
        <f>D61+D98+D107+D108+D109+D60+D96+D97+D106+D110</f>
        <v>33557300</v>
      </c>
      <c r="E59" s="641">
        <f>E61+E98+E107+E108+E109+E60+E96+E97+E106+E110</f>
        <v>581670</v>
      </c>
      <c r="F59" s="460">
        <f>F61+F98+F107+F108+F109+F60+F96+F97+F106+F110</f>
        <v>942730</v>
      </c>
      <c r="G59" s="460">
        <f>G61+G98+G107+G108+G109+G60+G96+G97+G106+G110</f>
        <v>31612300</v>
      </c>
      <c r="H59" s="460">
        <f>H61+H98+H107+H108+H109+H60+H96+H97+H106+H110</f>
        <v>420600</v>
      </c>
      <c r="I59" s="401">
        <f>I60+I61+I98+I107+I108+I109+I96+I97+I106</f>
        <v>32355235.690000001</v>
      </c>
      <c r="J59" s="401"/>
      <c r="K59" s="401">
        <f>K61+K98+K107+K108+K109</f>
        <v>556706.30999999994</v>
      </c>
      <c r="L59" s="401"/>
      <c r="M59" s="461">
        <f>M60+M61+M96+M97+M98+M106+M107+M108+M109</f>
        <v>170678</v>
      </c>
      <c r="N59" s="461"/>
      <c r="O59" s="336"/>
    </row>
    <row r="60" spans="1:15" ht="74.25" customHeight="1" x14ac:dyDescent="0.5">
      <c r="A60" s="650" t="s">
        <v>293</v>
      </c>
      <c r="B60" s="649" t="s">
        <v>50</v>
      </c>
      <c r="C60" s="15" t="s">
        <v>43</v>
      </c>
      <c r="D60" s="463">
        <v>31025700</v>
      </c>
      <c r="E60" s="464">
        <v>0</v>
      </c>
      <c r="F60" s="464">
        <v>0</v>
      </c>
      <c r="G60" s="463">
        <v>31025700</v>
      </c>
      <c r="H60" s="463">
        <v>0</v>
      </c>
      <c r="I60" s="404">
        <f>D60-K60-M60</f>
        <v>31025700</v>
      </c>
      <c r="J60" s="404"/>
      <c r="K60" s="404"/>
      <c r="L60" s="404"/>
      <c r="M60" s="465"/>
      <c r="N60" s="465"/>
      <c r="O60" s="55"/>
    </row>
    <row r="61" spans="1:15" ht="102.75" customHeight="1" x14ac:dyDescent="0.5">
      <c r="A61" s="652" t="s">
        <v>75</v>
      </c>
      <c r="B61" s="651" t="s">
        <v>16</v>
      </c>
      <c r="C61" s="600" t="s">
        <v>14</v>
      </c>
      <c r="D61" s="463">
        <v>525000</v>
      </c>
      <c r="E61" s="497">
        <v>3670</v>
      </c>
      <c r="F61" s="464">
        <v>365530</v>
      </c>
      <c r="G61" s="497">
        <v>149500</v>
      </c>
      <c r="H61" s="497">
        <v>6300</v>
      </c>
      <c r="I61" s="404">
        <f>I62+I63+I64+I65+I66+I67+I68+I69+I70+I71+I72+I73+I74+I75+I76+I77+I78+I79+I80+I81+I82+I83+I84+I85+I86+I87+I88+I89+I90+I91+I92+I93+I94+I95</f>
        <v>249009</v>
      </c>
      <c r="J61" s="404"/>
      <c r="K61" s="404">
        <f>K62+K63+K64+K65+K66+K67+K68+K69+K70+K71+K72+K73+K74+K75+K76+K77+K78+K79+K80+K81+K82+K83+K84+K85+K86+K87+K88+K89+K90+K91+K92+K93+K94+K95</f>
        <v>105313</v>
      </c>
      <c r="L61" s="404"/>
      <c r="M61" s="465">
        <f>SUM(M62:M95)</f>
        <v>170678</v>
      </c>
      <c r="N61" s="465"/>
      <c r="O61" s="56"/>
    </row>
    <row r="62" spans="1:15" ht="106.5" customHeight="1" x14ac:dyDescent="0.5">
      <c r="A62" s="617" t="s">
        <v>242</v>
      </c>
      <c r="B62" s="608" t="s">
        <v>77</v>
      </c>
      <c r="C62" s="608" t="s">
        <v>14</v>
      </c>
      <c r="D62" s="653">
        <v>23348</v>
      </c>
      <c r="E62" s="654">
        <v>3670</v>
      </c>
      <c r="F62" s="655">
        <v>8400</v>
      </c>
      <c r="G62" s="654">
        <v>11278</v>
      </c>
      <c r="H62" s="654">
        <v>0</v>
      </c>
      <c r="I62" s="653">
        <f t="shared" ref="I62:I97" si="18">D62-K62-M62</f>
        <v>19683</v>
      </c>
      <c r="J62" s="653"/>
      <c r="K62" s="653">
        <v>3665</v>
      </c>
      <c r="L62" s="653"/>
      <c r="M62" s="653">
        <v>0</v>
      </c>
      <c r="N62" s="656"/>
      <c r="O62" s="657"/>
    </row>
    <row r="63" spans="1:15" ht="59.25" customHeight="1" x14ac:dyDescent="0.5">
      <c r="A63" s="624" t="s">
        <v>78</v>
      </c>
      <c r="B63" s="624" t="s">
        <v>18</v>
      </c>
      <c r="C63" s="624" t="s">
        <v>14</v>
      </c>
      <c r="D63" s="658">
        <v>37421</v>
      </c>
      <c r="E63" s="659">
        <v>0</v>
      </c>
      <c r="F63" s="660">
        <v>37421</v>
      </c>
      <c r="G63" s="658">
        <v>0</v>
      </c>
      <c r="H63" s="658">
        <v>0</v>
      </c>
      <c r="I63" s="661">
        <f t="shared" si="18"/>
        <v>0</v>
      </c>
      <c r="J63" s="661"/>
      <c r="K63" s="661">
        <v>900</v>
      </c>
      <c r="L63" s="661"/>
      <c r="M63" s="661">
        <v>36521</v>
      </c>
      <c r="N63" s="544"/>
      <c r="O63" s="325"/>
    </row>
    <row r="64" spans="1:15" ht="92.25" customHeight="1" x14ac:dyDescent="0.5">
      <c r="A64" s="662" t="s">
        <v>79</v>
      </c>
      <c r="B64" s="624" t="s">
        <v>66</v>
      </c>
      <c r="C64" s="624" t="s">
        <v>14</v>
      </c>
      <c r="D64" s="658">
        <v>11300</v>
      </c>
      <c r="E64" s="659">
        <v>0</v>
      </c>
      <c r="F64" s="660">
        <v>11300</v>
      </c>
      <c r="G64" s="658">
        <v>0</v>
      </c>
      <c r="H64" s="658">
        <v>0</v>
      </c>
      <c r="I64" s="661">
        <f t="shared" si="18"/>
        <v>0</v>
      </c>
      <c r="J64" s="661"/>
      <c r="K64" s="661">
        <v>3350</v>
      </c>
      <c r="L64" s="661"/>
      <c r="M64" s="661">
        <v>7950</v>
      </c>
      <c r="N64" s="544"/>
      <c r="O64" s="195"/>
    </row>
    <row r="65" spans="1:15" ht="61.5" customHeight="1" x14ac:dyDescent="0.5">
      <c r="A65" s="663" t="s">
        <v>80</v>
      </c>
      <c r="B65" s="664" t="s">
        <v>135</v>
      </c>
      <c r="C65" s="624" t="s">
        <v>14</v>
      </c>
      <c r="D65" s="658">
        <v>7200</v>
      </c>
      <c r="E65" s="659">
        <v>0</v>
      </c>
      <c r="F65" s="660">
        <v>0</v>
      </c>
      <c r="G65" s="658">
        <v>7200</v>
      </c>
      <c r="H65" s="658">
        <v>0</v>
      </c>
      <c r="I65" s="661">
        <f t="shared" si="18"/>
        <v>7200</v>
      </c>
      <c r="J65" s="11"/>
      <c r="K65" s="11">
        <v>0</v>
      </c>
      <c r="L65" s="11"/>
      <c r="M65" s="11">
        <v>0</v>
      </c>
      <c r="N65" s="544"/>
      <c r="O65" s="195"/>
    </row>
    <row r="66" spans="1:15" ht="87.75" customHeight="1" x14ac:dyDescent="0.5">
      <c r="A66" s="616" t="s">
        <v>81</v>
      </c>
      <c r="B66" s="665" t="s">
        <v>136</v>
      </c>
      <c r="C66" s="624" t="s">
        <v>14</v>
      </c>
      <c r="D66" s="658">
        <v>19800</v>
      </c>
      <c r="E66" s="659">
        <v>0</v>
      </c>
      <c r="F66" s="660">
        <v>19800</v>
      </c>
      <c r="G66" s="658">
        <v>0</v>
      </c>
      <c r="H66" s="658">
        <v>0</v>
      </c>
      <c r="I66" s="661">
        <f t="shared" si="18"/>
        <v>0</v>
      </c>
      <c r="J66" s="661"/>
      <c r="K66" s="661">
        <v>4065</v>
      </c>
      <c r="L66" s="661"/>
      <c r="M66" s="661">
        <v>15735</v>
      </c>
      <c r="N66" s="544"/>
      <c r="O66" s="195"/>
    </row>
    <row r="67" spans="1:15" ht="80.25" customHeight="1" x14ac:dyDescent="0.5">
      <c r="A67" s="663" t="s">
        <v>82</v>
      </c>
      <c r="B67" s="665" t="s">
        <v>19</v>
      </c>
      <c r="C67" s="624" t="s">
        <v>14</v>
      </c>
      <c r="D67" s="658">
        <v>17280</v>
      </c>
      <c r="E67" s="659">
        <v>0</v>
      </c>
      <c r="F67" s="660">
        <v>17280</v>
      </c>
      <c r="G67" s="658">
        <v>0</v>
      </c>
      <c r="H67" s="658">
        <v>0</v>
      </c>
      <c r="I67" s="661">
        <f t="shared" si="18"/>
        <v>0</v>
      </c>
      <c r="J67" s="661"/>
      <c r="K67" s="661">
        <v>2880</v>
      </c>
      <c r="L67" s="661"/>
      <c r="M67" s="661">
        <v>14400</v>
      </c>
      <c r="N67" s="544"/>
      <c r="O67" s="195"/>
    </row>
    <row r="68" spans="1:15" ht="60.75" customHeight="1" x14ac:dyDescent="0.5">
      <c r="A68" s="663" t="s">
        <v>83</v>
      </c>
      <c r="B68" s="665" t="s">
        <v>19</v>
      </c>
      <c r="C68" s="624" t="s">
        <v>14</v>
      </c>
      <c r="D68" s="658">
        <v>10600</v>
      </c>
      <c r="E68" s="659"/>
      <c r="F68" s="660"/>
      <c r="G68" s="658">
        <v>10600</v>
      </c>
      <c r="H68" s="658"/>
      <c r="I68" s="661">
        <f t="shared" si="18"/>
        <v>10600</v>
      </c>
      <c r="J68" s="11"/>
      <c r="K68" s="11">
        <v>0</v>
      </c>
      <c r="L68" s="11"/>
      <c r="M68" s="11">
        <v>0</v>
      </c>
      <c r="N68" s="544"/>
      <c r="O68" s="195"/>
    </row>
    <row r="69" spans="1:15" ht="93" customHeight="1" x14ac:dyDescent="0.5">
      <c r="A69" s="663" t="s">
        <v>84</v>
      </c>
      <c r="B69" s="665" t="s">
        <v>38</v>
      </c>
      <c r="C69" s="624" t="s">
        <v>14</v>
      </c>
      <c r="D69" s="658">
        <v>7400</v>
      </c>
      <c r="E69" s="659">
        <v>0</v>
      </c>
      <c r="F69" s="660">
        <v>7400</v>
      </c>
      <c r="G69" s="658"/>
      <c r="H69" s="658"/>
      <c r="I69" s="661">
        <f t="shared" si="18"/>
        <v>150</v>
      </c>
      <c r="J69" s="11"/>
      <c r="K69" s="11">
        <v>7250</v>
      </c>
      <c r="L69" s="11"/>
      <c r="M69" s="11">
        <v>0</v>
      </c>
      <c r="N69" s="544"/>
      <c r="O69" s="195" t="s">
        <v>243</v>
      </c>
    </row>
    <row r="70" spans="1:15" ht="48" customHeight="1" x14ac:dyDescent="0.5">
      <c r="A70" s="623" t="s">
        <v>244</v>
      </c>
      <c r="B70" s="607" t="s">
        <v>19</v>
      </c>
      <c r="C70" s="608" t="s">
        <v>14</v>
      </c>
      <c r="D70" s="654">
        <v>9578</v>
      </c>
      <c r="E70" s="654">
        <v>0</v>
      </c>
      <c r="F70" s="655">
        <v>9578</v>
      </c>
      <c r="G70" s="654"/>
      <c r="H70" s="654"/>
      <c r="I70" s="653">
        <f t="shared" si="18"/>
        <v>9578</v>
      </c>
      <c r="J70" s="653"/>
      <c r="K70" s="653">
        <v>0</v>
      </c>
      <c r="L70" s="355"/>
      <c r="M70" s="355">
        <v>0</v>
      </c>
      <c r="N70" s="543"/>
      <c r="O70" s="357"/>
    </row>
    <row r="71" spans="1:15" ht="94.5" customHeight="1" x14ac:dyDescent="0.5">
      <c r="A71" s="637" t="s">
        <v>277</v>
      </c>
      <c r="B71" s="666" t="s">
        <v>115</v>
      </c>
      <c r="C71" s="606" t="s">
        <v>14</v>
      </c>
      <c r="D71" s="667">
        <v>116990</v>
      </c>
      <c r="E71" s="667">
        <v>0</v>
      </c>
      <c r="F71" s="638">
        <v>80000</v>
      </c>
      <c r="G71" s="667">
        <v>36990</v>
      </c>
      <c r="H71" s="667">
        <v>0</v>
      </c>
      <c r="I71" s="643">
        <f t="shared" si="18"/>
        <v>88390</v>
      </c>
      <c r="J71" s="643"/>
      <c r="K71" s="643">
        <v>11600</v>
      </c>
      <c r="L71" s="402"/>
      <c r="M71" s="402">
        <v>17000</v>
      </c>
      <c r="N71" s="545"/>
      <c r="O71" s="530"/>
    </row>
    <row r="72" spans="1:15" ht="90" customHeight="1" x14ac:dyDescent="0.5">
      <c r="A72" s="669" t="s">
        <v>72</v>
      </c>
      <c r="B72" s="668" t="s">
        <v>86</v>
      </c>
      <c r="C72" s="668" t="s">
        <v>14</v>
      </c>
      <c r="D72" s="658">
        <v>39621</v>
      </c>
      <c r="E72" s="659">
        <v>0</v>
      </c>
      <c r="F72" s="660">
        <v>30621</v>
      </c>
      <c r="G72" s="658">
        <v>8000</v>
      </c>
      <c r="H72" s="658"/>
      <c r="I72" s="661">
        <f t="shared" si="18"/>
        <v>9000</v>
      </c>
      <c r="J72" s="661"/>
      <c r="K72" s="661">
        <v>29034</v>
      </c>
      <c r="L72" s="661"/>
      <c r="M72" s="661">
        <v>1587</v>
      </c>
      <c r="N72" s="544"/>
      <c r="O72" s="325"/>
    </row>
    <row r="73" spans="1:15" ht="82.5" customHeight="1" x14ac:dyDescent="0.5">
      <c r="A73" s="669" t="s">
        <v>21</v>
      </c>
      <c r="B73" s="668" t="s">
        <v>22</v>
      </c>
      <c r="C73" s="668" t="s">
        <v>14</v>
      </c>
      <c r="D73" s="658">
        <v>12000</v>
      </c>
      <c r="E73" s="659">
        <v>0</v>
      </c>
      <c r="F73" s="660">
        <v>11000</v>
      </c>
      <c r="G73" s="658">
        <v>1000</v>
      </c>
      <c r="H73" s="658">
        <v>0</v>
      </c>
      <c r="I73" s="661">
        <f t="shared" si="18"/>
        <v>1000</v>
      </c>
      <c r="J73" s="661"/>
      <c r="K73" s="661">
        <v>2877</v>
      </c>
      <c r="L73" s="661"/>
      <c r="M73" s="661">
        <v>8123</v>
      </c>
      <c r="N73" s="544"/>
      <c r="O73" s="195"/>
    </row>
    <row r="74" spans="1:15" ht="93" customHeight="1" x14ac:dyDescent="0.5">
      <c r="A74" s="669" t="s">
        <v>23</v>
      </c>
      <c r="B74" s="668" t="s">
        <v>24</v>
      </c>
      <c r="C74" s="668" t="s">
        <v>14</v>
      </c>
      <c r="D74" s="658">
        <v>5688</v>
      </c>
      <c r="E74" s="659">
        <v>0</v>
      </c>
      <c r="F74" s="660">
        <v>0</v>
      </c>
      <c r="G74" s="658">
        <v>5688</v>
      </c>
      <c r="H74" s="658">
        <v>0</v>
      </c>
      <c r="I74" s="661">
        <f t="shared" si="18"/>
        <v>5688</v>
      </c>
      <c r="J74" s="11"/>
      <c r="K74" s="11">
        <v>0</v>
      </c>
      <c r="L74" s="11"/>
      <c r="M74" s="11">
        <v>0</v>
      </c>
      <c r="N74" s="544"/>
      <c r="O74" s="195"/>
    </row>
    <row r="75" spans="1:15" ht="104.25" customHeight="1" x14ac:dyDescent="0.5">
      <c r="A75" s="633" t="s">
        <v>278</v>
      </c>
      <c r="B75" s="670" t="s">
        <v>88</v>
      </c>
      <c r="C75" s="670" t="s">
        <v>14</v>
      </c>
      <c r="D75" s="667">
        <v>53408</v>
      </c>
      <c r="E75" s="667">
        <v>0</v>
      </c>
      <c r="F75" s="638">
        <v>49158</v>
      </c>
      <c r="G75" s="667">
        <v>4250</v>
      </c>
      <c r="H75" s="667"/>
      <c r="I75" s="643">
        <f t="shared" si="18"/>
        <v>15410</v>
      </c>
      <c r="J75" s="643"/>
      <c r="K75" s="643">
        <v>0</v>
      </c>
      <c r="L75" s="643"/>
      <c r="M75" s="643">
        <v>37998</v>
      </c>
      <c r="N75" s="545"/>
      <c r="O75" s="530"/>
    </row>
    <row r="76" spans="1:15" ht="137.25" customHeight="1" x14ac:dyDescent="0.5">
      <c r="A76" s="669" t="s">
        <v>89</v>
      </c>
      <c r="B76" s="668" t="s">
        <v>90</v>
      </c>
      <c r="C76" s="668" t="s">
        <v>14</v>
      </c>
      <c r="D76" s="658">
        <v>3000</v>
      </c>
      <c r="E76" s="659">
        <v>0</v>
      </c>
      <c r="F76" s="660">
        <v>0</v>
      </c>
      <c r="G76" s="658">
        <v>3000</v>
      </c>
      <c r="H76" s="658">
        <v>0</v>
      </c>
      <c r="I76" s="661">
        <f t="shared" si="18"/>
        <v>3000</v>
      </c>
      <c r="J76" s="661"/>
      <c r="K76" s="661">
        <v>0</v>
      </c>
      <c r="L76" s="661"/>
      <c r="M76" s="661">
        <v>0</v>
      </c>
      <c r="N76" s="671"/>
      <c r="O76" s="672"/>
    </row>
    <row r="77" spans="1:15" ht="103.5" customHeight="1" x14ac:dyDescent="0.5">
      <c r="A77" s="674" t="s">
        <v>245</v>
      </c>
      <c r="B77" s="673" t="s">
        <v>92</v>
      </c>
      <c r="C77" s="673" t="s">
        <v>14</v>
      </c>
      <c r="D77" s="654">
        <v>8839</v>
      </c>
      <c r="E77" s="654">
        <v>0</v>
      </c>
      <c r="F77" s="655">
        <v>8839</v>
      </c>
      <c r="G77" s="654">
        <v>0</v>
      </c>
      <c r="H77" s="654">
        <v>0</v>
      </c>
      <c r="I77" s="653">
        <f t="shared" si="18"/>
        <v>8839</v>
      </c>
      <c r="J77" s="653"/>
      <c r="K77" s="653">
        <v>0</v>
      </c>
      <c r="L77" s="653"/>
      <c r="M77" s="653">
        <v>0</v>
      </c>
      <c r="N77" s="543"/>
      <c r="O77" s="357"/>
    </row>
    <row r="78" spans="1:15" ht="104.25" customHeight="1" x14ac:dyDescent="0.5">
      <c r="A78" s="675" t="s">
        <v>276</v>
      </c>
      <c r="B78" s="670" t="s">
        <v>94</v>
      </c>
      <c r="C78" s="670" t="s">
        <v>14</v>
      </c>
      <c r="D78" s="667">
        <v>15000</v>
      </c>
      <c r="E78" s="667">
        <v>0</v>
      </c>
      <c r="F78" s="638">
        <v>15000</v>
      </c>
      <c r="G78" s="667">
        <v>0</v>
      </c>
      <c r="H78" s="667">
        <v>0</v>
      </c>
      <c r="I78" s="643">
        <f t="shared" si="18"/>
        <v>0</v>
      </c>
      <c r="J78" s="643"/>
      <c r="K78" s="643">
        <v>0</v>
      </c>
      <c r="L78" s="643"/>
      <c r="M78" s="643">
        <v>15000</v>
      </c>
      <c r="N78" s="545"/>
      <c r="O78" s="530"/>
    </row>
    <row r="79" spans="1:15" ht="77.25" customHeight="1" x14ac:dyDescent="0.5">
      <c r="A79" s="674" t="s">
        <v>246</v>
      </c>
      <c r="B79" s="673" t="s">
        <v>96</v>
      </c>
      <c r="C79" s="673" t="s">
        <v>14</v>
      </c>
      <c r="D79" s="654">
        <v>5000</v>
      </c>
      <c r="E79" s="654">
        <v>0</v>
      </c>
      <c r="F79" s="655">
        <v>5000</v>
      </c>
      <c r="G79" s="654">
        <v>0</v>
      </c>
      <c r="H79" s="654">
        <v>0</v>
      </c>
      <c r="I79" s="653">
        <f t="shared" si="18"/>
        <v>5000</v>
      </c>
      <c r="J79" s="653"/>
      <c r="K79" s="653">
        <v>0</v>
      </c>
      <c r="L79" s="653"/>
      <c r="M79" s="653">
        <v>0</v>
      </c>
      <c r="N79" s="656"/>
      <c r="O79" s="357"/>
    </row>
    <row r="80" spans="1:15" ht="48" customHeight="1" x14ac:dyDescent="0.5">
      <c r="A80" s="674" t="s">
        <v>247</v>
      </c>
      <c r="B80" s="673" t="s">
        <v>27</v>
      </c>
      <c r="C80" s="673" t="s">
        <v>14</v>
      </c>
      <c r="D80" s="654">
        <v>4068</v>
      </c>
      <c r="E80" s="654">
        <v>0</v>
      </c>
      <c r="F80" s="655">
        <v>4068</v>
      </c>
      <c r="G80" s="654">
        <v>0</v>
      </c>
      <c r="H80" s="654">
        <v>0</v>
      </c>
      <c r="I80" s="653">
        <f t="shared" si="18"/>
        <v>4068</v>
      </c>
      <c r="J80" s="653"/>
      <c r="K80" s="355">
        <v>0</v>
      </c>
      <c r="L80" s="355"/>
      <c r="M80" s="355">
        <v>0</v>
      </c>
      <c r="N80" s="543"/>
      <c r="O80" s="357"/>
    </row>
    <row r="81" spans="1:15" ht="111.75" customHeight="1" x14ac:dyDescent="0.5">
      <c r="A81" s="610" t="s">
        <v>248</v>
      </c>
      <c r="B81" s="673" t="s">
        <v>26</v>
      </c>
      <c r="C81" s="673" t="s">
        <v>14</v>
      </c>
      <c r="D81" s="654">
        <v>4069</v>
      </c>
      <c r="E81" s="654">
        <v>0</v>
      </c>
      <c r="F81" s="655">
        <v>3600</v>
      </c>
      <c r="G81" s="654">
        <v>469</v>
      </c>
      <c r="H81" s="654">
        <v>0</v>
      </c>
      <c r="I81" s="653">
        <f t="shared" si="18"/>
        <v>4069</v>
      </c>
      <c r="J81" s="355"/>
      <c r="K81" s="355">
        <v>0</v>
      </c>
      <c r="L81" s="355"/>
      <c r="M81" s="355">
        <v>0</v>
      </c>
      <c r="N81" s="543"/>
      <c r="O81" s="357"/>
    </row>
    <row r="82" spans="1:15" ht="51.75" customHeight="1" x14ac:dyDescent="0.5">
      <c r="A82" s="669" t="s">
        <v>98</v>
      </c>
      <c r="B82" s="668" t="s">
        <v>99</v>
      </c>
      <c r="C82" s="668" t="s">
        <v>14</v>
      </c>
      <c r="D82" s="659">
        <v>4068</v>
      </c>
      <c r="E82" s="659">
        <v>0</v>
      </c>
      <c r="F82" s="660">
        <v>4068</v>
      </c>
      <c r="G82" s="659">
        <v>0</v>
      </c>
      <c r="H82" s="659">
        <v>0</v>
      </c>
      <c r="I82" s="661">
        <f t="shared" si="18"/>
        <v>0</v>
      </c>
      <c r="J82" s="661"/>
      <c r="K82" s="661">
        <v>468</v>
      </c>
      <c r="L82" s="661"/>
      <c r="M82" s="661">
        <v>3600</v>
      </c>
      <c r="N82" s="11"/>
      <c r="O82" s="62"/>
    </row>
    <row r="83" spans="1:15" ht="67.5" customHeight="1" x14ac:dyDescent="0.5">
      <c r="A83" s="669" t="s">
        <v>28</v>
      </c>
      <c r="B83" s="668" t="s">
        <v>29</v>
      </c>
      <c r="C83" s="668" t="s">
        <v>14</v>
      </c>
      <c r="D83" s="658">
        <v>4068</v>
      </c>
      <c r="E83" s="659">
        <v>0</v>
      </c>
      <c r="F83" s="660">
        <v>4068</v>
      </c>
      <c r="G83" s="659">
        <v>0</v>
      </c>
      <c r="H83" s="659">
        <v>0</v>
      </c>
      <c r="I83" s="661">
        <f t="shared" si="18"/>
        <v>0</v>
      </c>
      <c r="J83" s="661"/>
      <c r="K83" s="661">
        <v>468</v>
      </c>
      <c r="L83" s="661"/>
      <c r="M83" s="661">
        <v>3600</v>
      </c>
      <c r="N83" s="544"/>
      <c r="O83" s="195"/>
    </row>
    <row r="84" spans="1:15" ht="61.5" customHeight="1" x14ac:dyDescent="0.5">
      <c r="A84" s="669" t="s">
        <v>71</v>
      </c>
      <c r="B84" s="668" t="s">
        <v>30</v>
      </c>
      <c r="C84" s="668" t="s">
        <v>14</v>
      </c>
      <c r="D84" s="659">
        <v>56701</v>
      </c>
      <c r="E84" s="659">
        <v>0</v>
      </c>
      <c r="F84" s="660">
        <v>32400</v>
      </c>
      <c r="G84" s="659">
        <v>18101</v>
      </c>
      <c r="H84" s="659">
        <v>6200</v>
      </c>
      <c r="I84" s="661">
        <f t="shared" si="18"/>
        <v>24301</v>
      </c>
      <c r="J84" s="661"/>
      <c r="K84" s="661">
        <v>23236</v>
      </c>
      <c r="L84" s="661"/>
      <c r="M84" s="661">
        <v>9164</v>
      </c>
      <c r="N84" s="11"/>
      <c r="O84" s="62"/>
    </row>
    <row r="85" spans="1:15" ht="62.25" customHeight="1" x14ac:dyDescent="0.5">
      <c r="A85" s="669" t="s">
        <v>100</v>
      </c>
      <c r="B85" s="668" t="s">
        <v>32</v>
      </c>
      <c r="C85" s="668" t="s">
        <v>14</v>
      </c>
      <c r="D85" s="658">
        <v>3500</v>
      </c>
      <c r="E85" s="659">
        <v>0</v>
      </c>
      <c r="F85" s="660">
        <v>3500</v>
      </c>
      <c r="G85" s="658">
        <v>0</v>
      </c>
      <c r="H85" s="658">
        <v>0</v>
      </c>
      <c r="I85" s="661">
        <f t="shared" si="18"/>
        <v>0</v>
      </c>
      <c r="J85" s="661"/>
      <c r="K85" s="661">
        <v>3500</v>
      </c>
      <c r="L85" s="661"/>
      <c r="M85" s="661">
        <v>0</v>
      </c>
      <c r="N85" s="671"/>
      <c r="O85" s="672" t="s">
        <v>243</v>
      </c>
    </row>
    <row r="86" spans="1:15" ht="65.25" customHeight="1" x14ac:dyDescent="0.5">
      <c r="A86" s="669" t="s">
        <v>101</v>
      </c>
      <c r="B86" s="668" t="s">
        <v>33</v>
      </c>
      <c r="C86" s="668" t="s">
        <v>14</v>
      </c>
      <c r="D86" s="658">
        <v>3500</v>
      </c>
      <c r="E86" s="659">
        <v>0</v>
      </c>
      <c r="F86" s="660">
        <v>3500</v>
      </c>
      <c r="G86" s="658">
        <v>0</v>
      </c>
      <c r="H86" s="658">
        <v>0</v>
      </c>
      <c r="I86" s="661">
        <f t="shared" si="18"/>
        <v>0</v>
      </c>
      <c r="J86" s="661"/>
      <c r="K86" s="661">
        <v>3500</v>
      </c>
      <c r="L86" s="661"/>
      <c r="M86" s="661">
        <v>0</v>
      </c>
      <c r="N86" s="671"/>
      <c r="O86" s="672" t="s">
        <v>243</v>
      </c>
    </row>
    <row r="87" spans="1:15" ht="30.75" customHeight="1" x14ac:dyDescent="0.5">
      <c r="A87" s="674" t="s">
        <v>249</v>
      </c>
      <c r="B87" s="673" t="s">
        <v>103</v>
      </c>
      <c r="C87" s="673" t="s">
        <v>14</v>
      </c>
      <c r="D87" s="654">
        <v>2800</v>
      </c>
      <c r="E87" s="654">
        <v>0</v>
      </c>
      <c r="F87" s="655">
        <v>2800</v>
      </c>
      <c r="G87" s="654">
        <v>0</v>
      </c>
      <c r="H87" s="654">
        <v>0</v>
      </c>
      <c r="I87" s="653">
        <f t="shared" si="18"/>
        <v>2800</v>
      </c>
      <c r="J87" s="355"/>
      <c r="K87" s="355">
        <v>0</v>
      </c>
      <c r="L87" s="355"/>
      <c r="M87" s="355">
        <v>0</v>
      </c>
      <c r="N87" s="543"/>
      <c r="O87" s="357"/>
    </row>
    <row r="88" spans="1:15" ht="35.25" customHeight="1" x14ac:dyDescent="0.5">
      <c r="A88" s="669" t="s">
        <v>104</v>
      </c>
      <c r="B88" s="668" t="s">
        <v>103</v>
      </c>
      <c r="C88" s="668" t="s">
        <v>14</v>
      </c>
      <c r="D88" s="658">
        <v>8400</v>
      </c>
      <c r="E88" s="659">
        <v>0</v>
      </c>
      <c r="F88" s="660">
        <v>0</v>
      </c>
      <c r="G88" s="658">
        <v>8400</v>
      </c>
      <c r="H88" s="658">
        <v>0</v>
      </c>
      <c r="I88" s="661">
        <f t="shared" si="18"/>
        <v>8400</v>
      </c>
      <c r="J88" s="661"/>
      <c r="K88" s="11">
        <v>0</v>
      </c>
      <c r="L88" s="11"/>
      <c r="M88" s="11">
        <v>0</v>
      </c>
      <c r="N88" s="544"/>
      <c r="O88" s="195"/>
    </row>
    <row r="89" spans="1:15" ht="30.75" customHeight="1" x14ac:dyDescent="0.5">
      <c r="A89" s="669" t="s">
        <v>105</v>
      </c>
      <c r="B89" s="668" t="s">
        <v>35</v>
      </c>
      <c r="C89" s="668" t="s">
        <v>14</v>
      </c>
      <c r="D89" s="658">
        <v>3600</v>
      </c>
      <c r="E89" s="659">
        <v>0</v>
      </c>
      <c r="F89" s="660">
        <v>0</v>
      </c>
      <c r="G89" s="658">
        <v>3600</v>
      </c>
      <c r="H89" s="658">
        <v>0</v>
      </c>
      <c r="I89" s="661">
        <f t="shared" si="18"/>
        <v>3600</v>
      </c>
      <c r="J89" s="661"/>
      <c r="K89" s="11">
        <v>0</v>
      </c>
      <c r="L89" s="11"/>
      <c r="M89" s="11">
        <v>0</v>
      </c>
      <c r="N89" s="544"/>
      <c r="O89" s="195"/>
    </row>
    <row r="90" spans="1:15" ht="45" customHeight="1" x14ac:dyDescent="0.5">
      <c r="A90" s="669" t="s">
        <v>31</v>
      </c>
      <c r="B90" s="668" t="s">
        <v>106</v>
      </c>
      <c r="C90" s="668" t="s">
        <v>14</v>
      </c>
      <c r="D90" s="658">
        <v>5000</v>
      </c>
      <c r="E90" s="659">
        <v>0</v>
      </c>
      <c r="F90" s="660">
        <v>0</v>
      </c>
      <c r="G90" s="658">
        <v>5000</v>
      </c>
      <c r="H90" s="658">
        <v>0</v>
      </c>
      <c r="I90" s="661">
        <f t="shared" si="18"/>
        <v>5000</v>
      </c>
      <c r="J90" s="661"/>
      <c r="K90" s="11">
        <v>0</v>
      </c>
      <c r="L90" s="11"/>
      <c r="M90" s="11">
        <v>0</v>
      </c>
      <c r="N90" s="544"/>
      <c r="O90" s="195"/>
    </row>
    <row r="91" spans="1:15" ht="31.5" customHeight="1" x14ac:dyDescent="0.5">
      <c r="A91" s="669" t="s">
        <v>107</v>
      </c>
      <c r="B91" s="600" t="s">
        <v>108</v>
      </c>
      <c r="C91" s="668" t="s">
        <v>14</v>
      </c>
      <c r="D91" s="658">
        <v>753</v>
      </c>
      <c r="E91" s="659">
        <v>0</v>
      </c>
      <c r="F91" s="660">
        <v>0</v>
      </c>
      <c r="G91" s="658">
        <v>753</v>
      </c>
      <c r="H91" s="658">
        <v>0</v>
      </c>
      <c r="I91" s="661">
        <f t="shared" si="18"/>
        <v>753</v>
      </c>
      <c r="J91" s="661"/>
      <c r="K91" s="11">
        <v>0</v>
      </c>
      <c r="L91" s="11"/>
      <c r="M91" s="11">
        <v>0</v>
      </c>
      <c r="N91" s="11"/>
      <c r="O91" s="62"/>
    </row>
    <row r="92" spans="1:15" ht="34.5" customHeight="1" x14ac:dyDescent="0.5">
      <c r="A92" s="669" t="s">
        <v>109</v>
      </c>
      <c r="B92" s="668" t="s">
        <v>36</v>
      </c>
      <c r="C92" s="668" t="s">
        <v>14</v>
      </c>
      <c r="D92" s="658">
        <v>3000</v>
      </c>
      <c r="E92" s="659">
        <v>0</v>
      </c>
      <c r="F92" s="660">
        <v>3000</v>
      </c>
      <c r="G92" s="658">
        <v>0</v>
      </c>
      <c r="H92" s="658">
        <v>0</v>
      </c>
      <c r="I92" s="661">
        <f t="shared" si="18"/>
        <v>0</v>
      </c>
      <c r="J92" s="661"/>
      <c r="K92" s="11">
        <v>3000</v>
      </c>
      <c r="L92" s="11"/>
      <c r="M92" s="11">
        <v>0</v>
      </c>
      <c r="N92" s="544"/>
      <c r="O92" s="195" t="s">
        <v>243</v>
      </c>
    </row>
    <row r="93" spans="1:15" ht="33" customHeight="1" x14ac:dyDescent="0.5">
      <c r="A93" s="669" t="s">
        <v>34</v>
      </c>
      <c r="B93" s="600" t="s">
        <v>110</v>
      </c>
      <c r="C93" s="668" t="s">
        <v>14</v>
      </c>
      <c r="D93" s="658">
        <v>6000</v>
      </c>
      <c r="E93" s="659">
        <v>0</v>
      </c>
      <c r="F93" s="660">
        <v>6000</v>
      </c>
      <c r="G93" s="658">
        <v>0</v>
      </c>
      <c r="H93" s="658">
        <v>0</v>
      </c>
      <c r="I93" s="661">
        <f t="shared" si="18"/>
        <v>480</v>
      </c>
      <c r="J93" s="661"/>
      <c r="K93" s="11">
        <v>5520</v>
      </c>
      <c r="L93" s="11"/>
      <c r="M93" s="11">
        <v>0</v>
      </c>
      <c r="N93" s="544"/>
      <c r="O93" s="195" t="s">
        <v>243</v>
      </c>
    </row>
    <row r="94" spans="1:15" ht="33" customHeight="1" x14ac:dyDescent="0.5">
      <c r="A94" s="669" t="s">
        <v>111</v>
      </c>
      <c r="B94" s="668" t="s">
        <v>112</v>
      </c>
      <c r="C94" s="668" t="s">
        <v>14</v>
      </c>
      <c r="D94" s="658">
        <v>9000</v>
      </c>
      <c r="E94" s="659">
        <v>0</v>
      </c>
      <c r="F94" s="660">
        <v>0</v>
      </c>
      <c r="G94" s="658">
        <v>9000</v>
      </c>
      <c r="H94" s="658">
        <v>0</v>
      </c>
      <c r="I94" s="661">
        <f t="shared" si="18"/>
        <v>9000</v>
      </c>
      <c r="J94" s="661"/>
      <c r="K94" s="661">
        <v>0</v>
      </c>
      <c r="L94" s="11"/>
      <c r="M94" s="11">
        <v>0</v>
      </c>
      <c r="N94" s="544"/>
      <c r="O94" s="195"/>
    </row>
    <row r="95" spans="1:15" ht="35.25" customHeight="1" x14ac:dyDescent="0.5">
      <c r="A95" s="669" t="s">
        <v>113</v>
      </c>
      <c r="B95" s="668" t="s">
        <v>112</v>
      </c>
      <c r="C95" s="668" t="s">
        <v>14</v>
      </c>
      <c r="D95" s="659">
        <v>3000</v>
      </c>
      <c r="E95" s="659">
        <v>0</v>
      </c>
      <c r="F95" s="660">
        <v>0</v>
      </c>
      <c r="G95" s="659">
        <v>3000</v>
      </c>
      <c r="H95" s="659">
        <v>0</v>
      </c>
      <c r="I95" s="661">
        <f t="shared" si="18"/>
        <v>3000</v>
      </c>
      <c r="J95" s="661"/>
      <c r="K95" s="661">
        <v>0</v>
      </c>
      <c r="L95" s="11"/>
      <c r="M95" s="11">
        <v>0</v>
      </c>
      <c r="N95" s="11"/>
      <c r="O95" s="62"/>
    </row>
    <row r="96" spans="1:15" ht="116.25" customHeight="1" x14ac:dyDescent="0.5">
      <c r="A96" s="676" t="s">
        <v>114</v>
      </c>
      <c r="B96" s="668" t="s">
        <v>115</v>
      </c>
      <c r="C96" s="668" t="s">
        <v>14</v>
      </c>
      <c r="D96" s="659">
        <v>600000</v>
      </c>
      <c r="E96" s="659">
        <v>150000</v>
      </c>
      <c r="F96" s="660">
        <v>150000</v>
      </c>
      <c r="G96" s="659">
        <v>150000</v>
      </c>
      <c r="H96" s="659">
        <v>150000</v>
      </c>
      <c r="I96" s="661">
        <f t="shared" si="18"/>
        <v>560220</v>
      </c>
      <c r="J96" s="661"/>
      <c r="K96" s="661">
        <v>39780</v>
      </c>
      <c r="L96" s="11"/>
      <c r="M96" s="11">
        <v>0</v>
      </c>
      <c r="N96" s="11"/>
      <c r="O96" s="62"/>
    </row>
    <row r="97" spans="1:15" ht="72" customHeight="1" x14ac:dyDescent="0.5">
      <c r="A97" s="677" t="s">
        <v>250</v>
      </c>
      <c r="B97" s="610" t="s">
        <v>39</v>
      </c>
      <c r="C97" s="673" t="s">
        <v>14</v>
      </c>
      <c r="D97" s="654">
        <v>175000</v>
      </c>
      <c r="E97" s="654">
        <v>0</v>
      </c>
      <c r="F97" s="655">
        <v>65000</v>
      </c>
      <c r="G97" s="654">
        <v>90000</v>
      </c>
      <c r="H97" s="654">
        <v>20000</v>
      </c>
      <c r="I97" s="653">
        <f t="shared" si="18"/>
        <v>175000</v>
      </c>
      <c r="J97" s="653"/>
      <c r="K97" s="653">
        <v>0</v>
      </c>
      <c r="L97" s="355"/>
      <c r="M97" s="355">
        <v>0</v>
      </c>
      <c r="N97" s="355"/>
      <c r="O97" s="350"/>
    </row>
    <row r="98" spans="1:15" ht="129" customHeight="1" x14ac:dyDescent="0.5">
      <c r="A98" s="680" t="s">
        <v>148</v>
      </c>
      <c r="B98" s="624" t="s">
        <v>16</v>
      </c>
      <c r="C98" s="625" t="s">
        <v>37</v>
      </c>
      <c r="D98" s="678">
        <v>96700</v>
      </c>
      <c r="E98" s="464">
        <v>0</v>
      </c>
      <c r="F98" s="464">
        <v>55300</v>
      </c>
      <c r="G98" s="464">
        <v>31100</v>
      </c>
      <c r="H98" s="464">
        <v>10300</v>
      </c>
      <c r="I98" s="679">
        <f>I99+I100+I101+I102+I103+I104+I105</f>
        <v>89500</v>
      </c>
      <c r="J98" s="679"/>
      <c r="K98" s="409">
        <f>K99+K100+K101+K102+K103+K104+K105</f>
        <v>7200</v>
      </c>
      <c r="L98" s="410"/>
      <c r="M98" s="410">
        <f>M99+M100+M101+M102+M103+M104+M105</f>
        <v>0</v>
      </c>
      <c r="N98" s="410"/>
      <c r="O98" s="44"/>
    </row>
    <row r="99" spans="1:15" ht="59.25" customHeight="1" x14ac:dyDescent="0.5">
      <c r="A99" s="681" t="s">
        <v>251</v>
      </c>
      <c r="B99" s="608" t="s">
        <v>18</v>
      </c>
      <c r="C99" s="617" t="s">
        <v>37</v>
      </c>
      <c r="D99" s="655">
        <v>10800</v>
      </c>
      <c r="E99" s="655">
        <v>0</v>
      </c>
      <c r="F99" s="655">
        <v>10800</v>
      </c>
      <c r="G99" s="655">
        <v>0</v>
      </c>
      <c r="H99" s="655">
        <v>0</v>
      </c>
      <c r="I99" s="655">
        <f t="shared" ref="I99:I108" si="19">D99-K99-M99</f>
        <v>10800</v>
      </c>
      <c r="J99" s="655"/>
      <c r="K99" s="655"/>
      <c r="L99" s="406"/>
      <c r="M99" s="406"/>
      <c r="N99" s="472"/>
      <c r="O99" s="357"/>
    </row>
    <row r="100" spans="1:15" ht="118.5" customHeight="1" x14ac:dyDescent="0.5">
      <c r="A100" s="681" t="s">
        <v>252</v>
      </c>
      <c r="B100" s="608" t="s">
        <v>18</v>
      </c>
      <c r="C100" s="617" t="s">
        <v>37</v>
      </c>
      <c r="D100" s="655">
        <v>22000</v>
      </c>
      <c r="E100" s="655"/>
      <c r="F100" s="655">
        <v>12000</v>
      </c>
      <c r="G100" s="655">
        <v>10000</v>
      </c>
      <c r="H100" s="655">
        <v>0</v>
      </c>
      <c r="I100" s="655">
        <f t="shared" si="19"/>
        <v>22000</v>
      </c>
      <c r="J100" s="655"/>
      <c r="K100" s="655"/>
      <c r="L100" s="406"/>
      <c r="M100" s="406"/>
      <c r="N100" s="472"/>
      <c r="O100" s="357"/>
    </row>
    <row r="101" spans="1:15" ht="83.25" customHeight="1" x14ac:dyDescent="0.5">
      <c r="A101" s="682" t="s">
        <v>253</v>
      </c>
      <c r="B101" s="608" t="s">
        <v>135</v>
      </c>
      <c r="C101" s="682" t="s">
        <v>37</v>
      </c>
      <c r="D101" s="406">
        <v>7200</v>
      </c>
      <c r="E101" s="406">
        <v>0</v>
      </c>
      <c r="F101" s="406">
        <v>3600</v>
      </c>
      <c r="G101" s="406">
        <v>3600</v>
      </c>
      <c r="H101" s="406">
        <v>0</v>
      </c>
      <c r="I101" s="406">
        <f t="shared" si="19"/>
        <v>7200</v>
      </c>
      <c r="J101" s="406"/>
      <c r="K101" s="406"/>
      <c r="L101" s="406"/>
      <c r="M101" s="406"/>
      <c r="N101" s="406"/>
      <c r="O101" s="350"/>
    </row>
    <row r="102" spans="1:15" ht="96.75" customHeight="1" x14ac:dyDescent="0.5">
      <c r="A102" s="686" t="s">
        <v>142</v>
      </c>
      <c r="B102" s="684" t="s">
        <v>38</v>
      </c>
      <c r="C102" s="662" t="s">
        <v>37</v>
      </c>
      <c r="D102" s="407">
        <v>6200</v>
      </c>
      <c r="E102" s="471">
        <v>0</v>
      </c>
      <c r="F102" s="471">
        <v>0</v>
      </c>
      <c r="G102" s="407">
        <v>0</v>
      </c>
      <c r="H102" s="407">
        <v>6200</v>
      </c>
      <c r="I102" s="407">
        <f t="shared" si="19"/>
        <v>6200</v>
      </c>
      <c r="J102" s="407"/>
      <c r="K102" s="407"/>
      <c r="L102" s="407"/>
      <c r="M102" s="410"/>
      <c r="N102" s="546"/>
      <c r="O102" s="195"/>
    </row>
    <row r="103" spans="1:15" ht="78" customHeight="1" x14ac:dyDescent="0.5">
      <c r="A103" s="682" t="s">
        <v>254</v>
      </c>
      <c r="B103" s="685" t="s">
        <v>19</v>
      </c>
      <c r="C103" s="683" t="s">
        <v>37</v>
      </c>
      <c r="D103" s="472">
        <v>26600</v>
      </c>
      <c r="E103" s="406">
        <v>0</v>
      </c>
      <c r="F103" s="406">
        <v>13300</v>
      </c>
      <c r="G103" s="406">
        <v>13300</v>
      </c>
      <c r="H103" s="406">
        <v>0</v>
      </c>
      <c r="I103" s="406">
        <f t="shared" si="19"/>
        <v>26600</v>
      </c>
      <c r="J103" s="406"/>
      <c r="K103" s="406"/>
      <c r="L103" s="406"/>
      <c r="M103" s="406"/>
      <c r="N103" s="472"/>
      <c r="O103" s="357"/>
    </row>
    <row r="104" spans="1:15" ht="126" customHeight="1" x14ac:dyDescent="0.5">
      <c r="A104" s="687" t="s">
        <v>144</v>
      </c>
      <c r="B104" s="684" t="s">
        <v>19</v>
      </c>
      <c r="C104" s="687" t="s">
        <v>37</v>
      </c>
      <c r="D104" s="473">
        <v>7200</v>
      </c>
      <c r="E104" s="471">
        <v>0</v>
      </c>
      <c r="F104" s="471">
        <v>7200</v>
      </c>
      <c r="G104" s="407">
        <v>0</v>
      </c>
      <c r="H104" s="407">
        <v>0</v>
      </c>
      <c r="I104" s="407">
        <f t="shared" si="19"/>
        <v>0</v>
      </c>
      <c r="J104" s="407"/>
      <c r="K104" s="410">
        <v>7200</v>
      </c>
      <c r="L104" s="410"/>
      <c r="M104" s="410"/>
      <c r="N104" s="546"/>
      <c r="O104" s="195" t="s">
        <v>243</v>
      </c>
    </row>
    <row r="105" spans="1:15" ht="79.5" customHeight="1" x14ac:dyDescent="0.5">
      <c r="A105" s="683" t="s">
        <v>255</v>
      </c>
      <c r="B105" s="685" t="s">
        <v>50</v>
      </c>
      <c r="C105" s="685" t="s">
        <v>37</v>
      </c>
      <c r="D105" s="688">
        <v>16700</v>
      </c>
      <c r="E105" s="655">
        <v>0</v>
      </c>
      <c r="F105" s="655">
        <v>8350</v>
      </c>
      <c r="G105" s="655">
        <v>4175</v>
      </c>
      <c r="H105" s="655">
        <v>4175</v>
      </c>
      <c r="I105" s="655">
        <f t="shared" si="19"/>
        <v>16700</v>
      </c>
      <c r="J105" s="655"/>
      <c r="K105" s="655"/>
      <c r="L105" s="406"/>
      <c r="M105" s="406"/>
      <c r="N105" s="472"/>
      <c r="O105" s="357"/>
    </row>
    <row r="106" spans="1:15" s="203" customFormat="1" ht="87" customHeight="1" x14ac:dyDescent="0.5">
      <c r="A106" s="693" t="s">
        <v>160</v>
      </c>
      <c r="B106" s="684" t="s">
        <v>39</v>
      </c>
      <c r="C106" s="684" t="s">
        <v>37</v>
      </c>
      <c r="D106" s="689">
        <v>50000</v>
      </c>
      <c r="E106" s="659">
        <v>0</v>
      </c>
      <c r="F106" s="660">
        <v>50000</v>
      </c>
      <c r="G106" s="658">
        <v>0</v>
      </c>
      <c r="H106" s="658">
        <v>0</v>
      </c>
      <c r="I106" s="498">
        <f t="shared" si="19"/>
        <v>0</v>
      </c>
      <c r="J106" s="498"/>
      <c r="K106" s="498">
        <v>50000</v>
      </c>
      <c r="L106" s="408"/>
      <c r="M106" s="408"/>
      <c r="N106" s="422"/>
      <c r="O106" s="195" t="s">
        <v>243</v>
      </c>
    </row>
    <row r="107" spans="1:15" s="203" customFormat="1" ht="84.75" customHeight="1" x14ac:dyDescent="0.5">
      <c r="A107" s="694" t="s">
        <v>149</v>
      </c>
      <c r="B107" s="684" t="s">
        <v>39</v>
      </c>
      <c r="C107" s="684" t="s">
        <v>40</v>
      </c>
      <c r="D107" s="690">
        <v>279000</v>
      </c>
      <c r="E107" s="464">
        <v>78000</v>
      </c>
      <c r="F107" s="464">
        <v>87000</v>
      </c>
      <c r="G107" s="691">
        <v>0</v>
      </c>
      <c r="H107" s="691">
        <v>114000</v>
      </c>
      <c r="I107" s="409">
        <f t="shared" si="19"/>
        <v>184806.6</v>
      </c>
      <c r="J107" s="409"/>
      <c r="K107" s="409">
        <v>94193.4</v>
      </c>
      <c r="L107" s="410"/>
      <c r="M107" s="410">
        <v>0</v>
      </c>
      <c r="N107" s="410"/>
      <c r="O107" s="326"/>
    </row>
    <row r="108" spans="1:15" s="203" customFormat="1" ht="94.5" customHeight="1" x14ac:dyDescent="0.5">
      <c r="A108" s="686" t="s">
        <v>150</v>
      </c>
      <c r="B108" s="624" t="s">
        <v>39</v>
      </c>
      <c r="C108" s="624" t="s">
        <v>40</v>
      </c>
      <c r="D108" s="678">
        <v>71000</v>
      </c>
      <c r="E108" s="464">
        <v>0</v>
      </c>
      <c r="F108" s="464">
        <v>0</v>
      </c>
      <c r="G108" s="691">
        <v>24000</v>
      </c>
      <c r="H108" s="691">
        <v>47000</v>
      </c>
      <c r="I108" s="409">
        <f t="shared" si="19"/>
        <v>71000</v>
      </c>
      <c r="J108" s="409"/>
      <c r="K108" s="692"/>
      <c r="L108" s="476"/>
      <c r="M108" s="476"/>
      <c r="N108" s="476"/>
      <c r="O108" s="326"/>
    </row>
    <row r="109" spans="1:15" s="203" customFormat="1" ht="112.5" customHeight="1" x14ac:dyDescent="0.5">
      <c r="A109" s="665" t="s">
        <v>151</v>
      </c>
      <c r="B109" s="624" t="s">
        <v>39</v>
      </c>
      <c r="C109" s="624" t="s">
        <v>40</v>
      </c>
      <c r="D109" s="678">
        <v>350000</v>
      </c>
      <c r="E109" s="501">
        <v>350000</v>
      </c>
      <c r="F109" s="464">
        <v>0</v>
      </c>
      <c r="G109" s="691">
        <v>0</v>
      </c>
      <c r="H109" s="691">
        <v>0</v>
      </c>
      <c r="I109" s="409">
        <f>D109-K109</f>
        <v>9.0000000025611371E-2</v>
      </c>
      <c r="J109" s="409"/>
      <c r="K109" s="409">
        <v>349999.91</v>
      </c>
      <c r="L109" s="409"/>
      <c r="M109" s="692"/>
      <c r="N109" s="692"/>
      <c r="O109" s="62" t="s">
        <v>243</v>
      </c>
    </row>
    <row r="110" spans="1:15" ht="165" customHeight="1" x14ac:dyDescent="0.5">
      <c r="A110" s="701" t="s">
        <v>256</v>
      </c>
      <c r="B110" s="608" t="s">
        <v>39</v>
      </c>
      <c r="C110" s="608" t="s">
        <v>43</v>
      </c>
      <c r="D110" s="575">
        <v>384900</v>
      </c>
      <c r="E110" s="575">
        <v>0</v>
      </c>
      <c r="F110" s="554">
        <v>169900</v>
      </c>
      <c r="G110" s="575">
        <v>142000</v>
      </c>
      <c r="H110" s="575">
        <v>73000</v>
      </c>
      <c r="I110" s="655"/>
      <c r="J110" s="655"/>
      <c r="K110" s="655"/>
      <c r="L110" s="655"/>
      <c r="M110" s="695"/>
      <c r="N110" s="695"/>
      <c r="O110" s="360"/>
    </row>
    <row r="111" spans="1:15" ht="37.5" customHeight="1" x14ac:dyDescent="0.5">
      <c r="A111" s="1008" t="s">
        <v>41</v>
      </c>
      <c r="B111" s="1009"/>
      <c r="C111" s="1010"/>
      <c r="D111" s="400">
        <f t="shared" ref="D111:H112" si="20">D112</f>
        <v>44000</v>
      </c>
      <c r="E111" s="400">
        <f t="shared" si="20"/>
        <v>0</v>
      </c>
      <c r="F111" s="400">
        <f t="shared" si="20"/>
        <v>0</v>
      </c>
      <c r="G111" s="400">
        <f t="shared" si="20"/>
        <v>33000</v>
      </c>
      <c r="H111" s="400">
        <f t="shared" si="20"/>
        <v>11000</v>
      </c>
      <c r="I111" s="696">
        <f>I112</f>
        <v>44000</v>
      </c>
      <c r="J111" s="696"/>
      <c r="K111" s="696">
        <f t="shared" ref="K111:O112" si="21">K112</f>
        <v>0</v>
      </c>
      <c r="L111" s="696"/>
      <c r="M111" s="696">
        <f t="shared" si="21"/>
        <v>0</v>
      </c>
      <c r="N111" s="696"/>
      <c r="O111" s="697">
        <f t="shared" si="21"/>
        <v>0</v>
      </c>
    </row>
    <row r="112" spans="1:15" ht="51.75" customHeight="1" x14ac:dyDescent="0.5">
      <c r="A112" s="1011" t="s">
        <v>152</v>
      </c>
      <c r="B112" s="1012"/>
      <c r="C112" s="1013"/>
      <c r="D112" s="698">
        <f t="shared" si="20"/>
        <v>44000</v>
      </c>
      <c r="E112" s="698">
        <f t="shared" si="20"/>
        <v>0</v>
      </c>
      <c r="F112" s="698">
        <f t="shared" si="20"/>
        <v>0</v>
      </c>
      <c r="G112" s="698">
        <f t="shared" si="20"/>
        <v>33000</v>
      </c>
      <c r="H112" s="698">
        <f t="shared" si="20"/>
        <v>11000</v>
      </c>
      <c r="I112" s="507">
        <f>I113</f>
        <v>44000</v>
      </c>
      <c r="J112" s="507"/>
      <c r="K112" s="507">
        <f t="shared" si="21"/>
        <v>0</v>
      </c>
      <c r="L112" s="507"/>
      <c r="M112" s="507">
        <f t="shared" si="21"/>
        <v>0</v>
      </c>
      <c r="N112" s="507"/>
      <c r="O112" s="699">
        <f t="shared" si="21"/>
        <v>0</v>
      </c>
    </row>
    <row r="113" spans="1:15" ht="92.25" customHeight="1" x14ac:dyDescent="0.5">
      <c r="A113" s="700" t="s">
        <v>117</v>
      </c>
      <c r="B113" s="624" t="s">
        <v>42</v>
      </c>
      <c r="C113" s="624" t="s">
        <v>43</v>
      </c>
      <c r="D113" s="678">
        <v>44000</v>
      </c>
      <c r="E113" s="497">
        <v>0</v>
      </c>
      <c r="F113" s="464">
        <v>0</v>
      </c>
      <c r="G113" s="497">
        <v>33000</v>
      </c>
      <c r="H113" s="497">
        <v>11000</v>
      </c>
      <c r="I113" s="420">
        <f>D113-K113-M113</f>
        <v>44000</v>
      </c>
      <c r="J113" s="420"/>
      <c r="K113" s="498">
        <v>0</v>
      </c>
      <c r="L113" s="498"/>
      <c r="M113" s="498"/>
      <c r="N113" s="498"/>
      <c r="O113" s="101"/>
    </row>
    <row r="114" spans="1:15" ht="30" customHeight="1" x14ac:dyDescent="0.5">
      <c r="A114" s="955" t="s">
        <v>44</v>
      </c>
      <c r="B114" s="956"/>
      <c r="C114" s="343"/>
      <c r="D114" s="397">
        <f t="shared" ref="D114:I114" si="22">D111+D58+D55</f>
        <v>33676300</v>
      </c>
      <c r="E114" s="593">
        <f t="shared" si="22"/>
        <v>581670</v>
      </c>
      <c r="F114" s="479">
        <f t="shared" si="22"/>
        <v>997130</v>
      </c>
      <c r="G114" s="397">
        <f t="shared" si="22"/>
        <v>31659700</v>
      </c>
      <c r="H114" s="478">
        <f t="shared" si="22"/>
        <v>437800</v>
      </c>
      <c r="I114" s="345">
        <f t="shared" si="22"/>
        <v>32473035.690000001</v>
      </c>
      <c r="J114" s="345"/>
      <c r="K114" s="345">
        <f>K111+K58+K55</f>
        <v>556706.30999999994</v>
      </c>
      <c r="L114" s="345"/>
      <c r="M114" s="345">
        <f>M111+M58+M55</f>
        <v>171878</v>
      </c>
      <c r="N114" s="345"/>
      <c r="O114" s="345">
        <f>O111+O58+O55</f>
        <v>0</v>
      </c>
    </row>
    <row r="115" spans="1:15" ht="30" customHeight="1" x14ac:dyDescent="0.5">
      <c r="A115" s="375"/>
      <c r="B115" s="375"/>
      <c r="C115" s="376"/>
      <c r="D115" s="398"/>
      <c r="E115" s="531"/>
      <c r="F115" s="532"/>
      <c r="G115" s="398"/>
      <c r="H115" s="531"/>
      <c r="I115" s="533"/>
      <c r="J115" s="533"/>
      <c r="K115" s="533"/>
      <c r="L115" s="533"/>
      <c r="M115" s="533"/>
      <c r="N115" s="533"/>
      <c r="O115" s="533"/>
    </row>
    <row r="116" spans="1:15" ht="21.75" customHeight="1" x14ac:dyDescent="0.5">
      <c r="A116" s="1040" t="s">
        <v>45</v>
      </c>
      <c r="B116" s="1041"/>
      <c r="C116" s="1042"/>
      <c r="D116" s="526">
        <f>D118+D121</f>
        <v>4040600</v>
      </c>
      <c r="E116" s="703">
        <f t="shared" ref="E116:K116" si="23">E118+E121</f>
        <v>954100</v>
      </c>
      <c r="F116" s="525">
        <f t="shared" si="23"/>
        <v>1318850</v>
      </c>
      <c r="G116" s="524">
        <f t="shared" si="23"/>
        <v>974700</v>
      </c>
      <c r="H116" s="524">
        <f>H118+H121</f>
        <v>0</v>
      </c>
      <c r="I116" s="526">
        <f t="shared" si="23"/>
        <v>3397012.04</v>
      </c>
      <c r="J116" s="526"/>
      <c r="K116" s="526">
        <f t="shared" si="23"/>
        <v>575740.46000000008</v>
      </c>
      <c r="L116" s="526"/>
      <c r="M116" s="703">
        <f>M118+M121</f>
        <v>67847.5</v>
      </c>
      <c r="N116" s="524"/>
      <c r="O116" s="527"/>
    </row>
    <row r="117" spans="1:15" ht="18.75" customHeight="1" x14ac:dyDescent="0.5">
      <c r="A117" s="1043" t="s">
        <v>46</v>
      </c>
      <c r="B117" s="1044"/>
      <c r="C117" s="1045"/>
      <c r="D117" s="717"/>
      <c r="E117" s="704"/>
      <c r="F117" s="481"/>
      <c r="G117" s="482"/>
      <c r="H117" s="482"/>
      <c r="I117" s="414"/>
      <c r="J117" s="414"/>
      <c r="K117" s="483"/>
      <c r="L117" s="483"/>
      <c r="M117" s="708"/>
      <c r="N117" s="483"/>
      <c r="O117" s="148"/>
    </row>
    <row r="118" spans="1:15" ht="18.75" customHeight="1" x14ac:dyDescent="0.5">
      <c r="A118" s="1046" t="s">
        <v>47</v>
      </c>
      <c r="B118" s="1047"/>
      <c r="C118" s="1048"/>
      <c r="D118" s="702">
        <f>D120</f>
        <v>100000</v>
      </c>
      <c r="E118" s="705">
        <f>E120</f>
        <v>55000</v>
      </c>
      <c r="F118" s="485">
        <f>F120</f>
        <v>35000</v>
      </c>
      <c r="G118" s="484">
        <f>G120</f>
        <v>10000</v>
      </c>
      <c r="H118" s="484">
        <f>H120</f>
        <v>0</v>
      </c>
      <c r="I118" s="415">
        <f t="shared" ref="I118:M119" si="24">I119</f>
        <v>41719</v>
      </c>
      <c r="J118" s="415"/>
      <c r="K118" s="415">
        <f t="shared" si="24"/>
        <v>54081</v>
      </c>
      <c r="L118" s="415"/>
      <c r="M118" s="709">
        <f t="shared" si="24"/>
        <v>4200</v>
      </c>
      <c r="N118" s="415"/>
      <c r="O118" s="259"/>
    </row>
    <row r="119" spans="1:15" ht="36.75" customHeight="1" x14ac:dyDescent="0.5">
      <c r="A119" s="1005" t="s">
        <v>153</v>
      </c>
      <c r="B119" s="1006"/>
      <c r="C119" s="1007"/>
      <c r="D119" s="419">
        <f>D120</f>
        <v>100000</v>
      </c>
      <c r="E119" s="706">
        <f>E120</f>
        <v>55000</v>
      </c>
      <c r="F119" s="340">
        <f>F120</f>
        <v>35000</v>
      </c>
      <c r="G119" s="416">
        <f>G120</f>
        <v>10000</v>
      </c>
      <c r="H119" s="416">
        <f>H120</f>
        <v>0</v>
      </c>
      <c r="I119" s="416">
        <f t="shared" si="24"/>
        <v>41719</v>
      </c>
      <c r="J119" s="416"/>
      <c r="K119" s="416">
        <f t="shared" si="24"/>
        <v>54081</v>
      </c>
      <c r="L119" s="416"/>
      <c r="M119" s="507">
        <f t="shared" si="24"/>
        <v>4200</v>
      </c>
      <c r="N119" s="412"/>
      <c r="O119" s="339"/>
    </row>
    <row r="120" spans="1:15" ht="115.5" customHeight="1" x14ac:dyDescent="0.5">
      <c r="A120" s="718" t="s">
        <v>257</v>
      </c>
      <c r="B120" s="349" t="s">
        <v>16</v>
      </c>
      <c r="C120" s="349" t="s">
        <v>43</v>
      </c>
      <c r="D120" s="468">
        <v>100000</v>
      </c>
      <c r="E120" s="707">
        <v>55000</v>
      </c>
      <c r="F120" s="487">
        <v>35000</v>
      </c>
      <c r="G120" s="486">
        <v>10000</v>
      </c>
      <c r="H120" s="486">
        <v>0</v>
      </c>
      <c r="I120" s="417">
        <f>D120-K120-M120</f>
        <v>41719</v>
      </c>
      <c r="J120" s="417"/>
      <c r="K120" s="417">
        <v>54081</v>
      </c>
      <c r="L120" s="417"/>
      <c r="M120" s="421">
        <v>4200</v>
      </c>
      <c r="N120" s="417"/>
      <c r="O120" s="362"/>
    </row>
    <row r="121" spans="1:15" ht="23.25" customHeight="1" x14ac:dyDescent="0.5">
      <c r="A121" s="1008" t="s">
        <v>48</v>
      </c>
      <c r="B121" s="1009"/>
      <c r="C121" s="1010"/>
      <c r="D121" s="563">
        <f>D122</f>
        <v>3940600</v>
      </c>
      <c r="E121" s="490">
        <f>E122</f>
        <v>899100</v>
      </c>
      <c r="F121" s="710">
        <f>F122</f>
        <v>1283850</v>
      </c>
      <c r="G121" s="490">
        <f>G122</f>
        <v>964700</v>
      </c>
      <c r="H121" s="490"/>
      <c r="I121" s="491">
        <f>I125+I131+I145+I146+I147+I148</f>
        <v>3355293.04</v>
      </c>
      <c r="J121" s="491"/>
      <c r="K121" s="491">
        <f>K125+K131+K145+K146+K147+K148</f>
        <v>521659.46000000008</v>
      </c>
      <c r="L121" s="491"/>
      <c r="M121" s="491">
        <f>M125+M131+M145+M146+M147+M148</f>
        <v>63647.5</v>
      </c>
      <c r="N121" s="491"/>
      <c r="O121" s="334"/>
    </row>
    <row r="122" spans="1:15" ht="47.25" customHeight="1" x14ac:dyDescent="0.5">
      <c r="A122" s="1011" t="s">
        <v>49</v>
      </c>
      <c r="B122" s="1012"/>
      <c r="C122" s="1013"/>
      <c r="D122" s="419">
        <f>D125+D131+D145+D146+D147+D148</f>
        <v>3940600</v>
      </c>
      <c r="E122" s="706">
        <f t="shared" ref="E122:K122" si="25">E125+E131+E145+E146+E147+E148</f>
        <v>899100</v>
      </c>
      <c r="F122" s="341">
        <f t="shared" si="25"/>
        <v>1283850</v>
      </c>
      <c r="G122" s="706">
        <f t="shared" si="25"/>
        <v>964700</v>
      </c>
      <c r="H122" s="706">
        <f t="shared" si="25"/>
        <v>792950</v>
      </c>
      <c r="I122" s="706">
        <f t="shared" si="25"/>
        <v>3355293.04</v>
      </c>
      <c r="J122" s="706"/>
      <c r="K122" s="706">
        <f t="shared" si="25"/>
        <v>521659.46000000008</v>
      </c>
      <c r="L122" s="706"/>
      <c r="M122" s="706">
        <f>M125+M131+M145+M146+M147+M148</f>
        <v>63647.5</v>
      </c>
      <c r="N122" s="416"/>
      <c r="O122" s="339"/>
    </row>
    <row r="123" spans="1:15" ht="24.75" customHeight="1" x14ac:dyDescent="0.5">
      <c r="A123" s="1014" t="s">
        <v>137</v>
      </c>
      <c r="B123" s="1015"/>
      <c r="C123" s="1015"/>
      <c r="D123" s="1016"/>
      <c r="E123" s="711"/>
      <c r="F123" s="712"/>
      <c r="G123" s="713"/>
      <c r="H123" s="713"/>
      <c r="I123" s="713"/>
      <c r="J123" s="713"/>
      <c r="K123" s="713"/>
      <c r="L123" s="713"/>
      <c r="M123" s="713"/>
      <c r="N123" s="408"/>
      <c r="O123" s="66"/>
    </row>
    <row r="124" spans="1:15" ht="30" customHeight="1" x14ac:dyDescent="0.5">
      <c r="A124" s="715" t="s">
        <v>55</v>
      </c>
      <c r="B124" s="101"/>
      <c r="C124" s="101"/>
      <c r="D124" s="496"/>
      <c r="E124" s="711"/>
      <c r="F124" s="712"/>
      <c r="G124" s="713"/>
      <c r="H124" s="713"/>
      <c r="I124" s="713"/>
      <c r="J124" s="713"/>
      <c r="K124" s="713"/>
      <c r="L124" s="713"/>
      <c r="M124" s="713"/>
      <c r="N124" s="408"/>
      <c r="O124" s="66"/>
    </row>
    <row r="125" spans="1:15" ht="73.5" customHeight="1" x14ac:dyDescent="0.5">
      <c r="A125" s="700" t="s">
        <v>154</v>
      </c>
      <c r="B125" s="716" t="s">
        <v>35</v>
      </c>
      <c r="C125" s="716" t="s">
        <v>43</v>
      </c>
      <c r="D125" s="679">
        <v>272000</v>
      </c>
      <c r="E125" s="501">
        <v>36850</v>
      </c>
      <c r="F125" s="501">
        <v>134400</v>
      </c>
      <c r="G125" s="501">
        <v>76250</v>
      </c>
      <c r="H125" s="501">
        <v>24500</v>
      </c>
      <c r="I125" s="714">
        <f>I126+I127+I128</f>
        <v>191320.45</v>
      </c>
      <c r="J125" s="714"/>
      <c r="K125" s="714">
        <f>K126+K127+K128</f>
        <v>80679.55</v>
      </c>
      <c r="L125" s="714"/>
      <c r="M125" s="714">
        <f>M126+M127+M128</f>
        <v>0</v>
      </c>
      <c r="N125" s="547"/>
      <c r="O125" s="197"/>
    </row>
    <row r="126" spans="1:15" ht="61.5" customHeight="1" x14ac:dyDescent="0.5">
      <c r="A126" s="361" t="s">
        <v>258</v>
      </c>
      <c r="B126" s="363" t="s">
        <v>35</v>
      </c>
      <c r="C126" s="363" t="s">
        <v>43</v>
      </c>
      <c r="D126" s="406">
        <v>10000</v>
      </c>
      <c r="E126" s="451">
        <v>0</v>
      </c>
      <c r="F126" s="451">
        <v>10000</v>
      </c>
      <c r="G126" s="451">
        <v>0</v>
      </c>
      <c r="H126" s="451">
        <v>0</v>
      </c>
      <c r="I126" s="417">
        <f>D126-K126-M126</f>
        <v>10000</v>
      </c>
      <c r="J126" s="417"/>
      <c r="K126" s="417">
        <v>0</v>
      </c>
      <c r="L126" s="417"/>
      <c r="M126" s="417">
        <v>0</v>
      </c>
      <c r="N126" s="423"/>
      <c r="O126" s="357"/>
    </row>
    <row r="127" spans="1:15" ht="46.5" customHeight="1" x14ac:dyDescent="0.5">
      <c r="A127" s="191" t="s">
        <v>132</v>
      </c>
      <c r="B127" s="209" t="s">
        <v>33</v>
      </c>
      <c r="C127" s="209" t="s">
        <v>43</v>
      </c>
      <c r="D127" s="410">
        <v>155450</v>
      </c>
      <c r="E127" s="553">
        <v>29650</v>
      </c>
      <c r="F127" s="445">
        <v>98600</v>
      </c>
      <c r="G127" s="445">
        <v>7700</v>
      </c>
      <c r="H127" s="445">
        <v>19500</v>
      </c>
      <c r="I127" s="408">
        <f>D127-K127+M127</f>
        <v>107770</v>
      </c>
      <c r="J127" s="408"/>
      <c r="K127" s="408">
        <v>47680</v>
      </c>
      <c r="L127" s="408"/>
      <c r="M127" s="408">
        <v>0</v>
      </c>
      <c r="N127" s="422"/>
      <c r="O127" s="195"/>
    </row>
    <row r="128" spans="1:15" ht="70.5" customHeight="1" x14ac:dyDescent="0.5">
      <c r="A128" s="191" t="s">
        <v>133</v>
      </c>
      <c r="B128" s="209" t="s">
        <v>134</v>
      </c>
      <c r="C128" s="209" t="s">
        <v>43</v>
      </c>
      <c r="D128" s="410">
        <v>106550</v>
      </c>
      <c r="E128" s="445">
        <v>7200</v>
      </c>
      <c r="F128" s="445">
        <v>25800</v>
      </c>
      <c r="G128" s="445">
        <v>68550</v>
      </c>
      <c r="H128" s="445">
        <v>5000</v>
      </c>
      <c r="I128" s="408">
        <f>D128-K128+M128</f>
        <v>73550.45</v>
      </c>
      <c r="J128" s="408"/>
      <c r="K128" s="408">
        <v>32999.550000000003</v>
      </c>
      <c r="L128" s="408"/>
      <c r="M128" s="408">
        <v>0</v>
      </c>
      <c r="N128" s="422"/>
      <c r="O128" s="195"/>
    </row>
    <row r="129" spans="1:15" ht="24.75" customHeight="1" x14ac:dyDescent="0.5">
      <c r="A129" s="926" t="s">
        <v>137</v>
      </c>
      <c r="B129" s="927"/>
      <c r="C129" s="927"/>
      <c r="D129" s="928"/>
      <c r="E129" s="464"/>
      <c r="F129" s="464"/>
      <c r="G129" s="464"/>
      <c r="H129" s="464"/>
      <c r="I129" s="420"/>
      <c r="J129" s="420"/>
      <c r="K129" s="420"/>
      <c r="L129" s="420"/>
      <c r="M129" s="420"/>
      <c r="N129" s="548"/>
      <c r="O129" s="197"/>
    </row>
    <row r="130" spans="1:15" ht="24" customHeight="1" x14ac:dyDescent="0.5">
      <c r="A130" s="926" t="s">
        <v>138</v>
      </c>
      <c r="B130" s="927"/>
      <c r="C130" s="927"/>
      <c r="D130" s="928"/>
      <c r="E130" s="464"/>
      <c r="F130" s="464"/>
      <c r="G130" s="464"/>
      <c r="H130" s="464"/>
      <c r="I130" s="420"/>
      <c r="J130" s="420"/>
      <c r="K130" s="420"/>
      <c r="L130" s="420"/>
      <c r="M130" s="420"/>
      <c r="N130" s="548"/>
      <c r="O130" s="197"/>
    </row>
    <row r="131" spans="1:15" ht="64.5" customHeight="1" x14ac:dyDescent="0.5">
      <c r="A131" s="191" t="s">
        <v>119</v>
      </c>
      <c r="B131" s="187" t="s">
        <v>50</v>
      </c>
      <c r="C131" s="187" t="s">
        <v>43</v>
      </c>
      <c r="D131" s="405">
        <v>1076000</v>
      </c>
      <c r="E131" s="501">
        <v>277000</v>
      </c>
      <c r="F131" s="467">
        <v>377300</v>
      </c>
      <c r="G131" s="467">
        <v>245000</v>
      </c>
      <c r="H131" s="467">
        <v>176700</v>
      </c>
      <c r="I131" s="420">
        <f>SUM(I132:I144)</f>
        <v>840017.45</v>
      </c>
      <c r="J131" s="420"/>
      <c r="K131" s="420">
        <f>SUM(K132:K144)</f>
        <v>199335.05000000002</v>
      </c>
      <c r="L131" s="420"/>
      <c r="M131" s="714">
        <f>SUM(M132:M144)</f>
        <v>36647.5</v>
      </c>
      <c r="N131" s="548"/>
      <c r="O131" s="197"/>
    </row>
    <row r="132" spans="1:15" ht="80.25" customHeight="1" x14ac:dyDescent="0.5">
      <c r="A132" s="534" t="s">
        <v>259</v>
      </c>
      <c r="B132" s="364" t="s">
        <v>18</v>
      </c>
      <c r="C132" s="364" t="s">
        <v>43</v>
      </c>
      <c r="D132" s="468">
        <v>99272</v>
      </c>
      <c r="E132" s="719">
        <v>10000</v>
      </c>
      <c r="F132" s="406">
        <v>49272</v>
      </c>
      <c r="G132" s="468">
        <v>40000</v>
      </c>
      <c r="H132" s="468">
        <v>0</v>
      </c>
      <c r="I132" s="417">
        <f t="shared" ref="I132:I148" si="26">D132-K132-M132</f>
        <v>89287</v>
      </c>
      <c r="J132" s="417"/>
      <c r="K132" s="417">
        <v>9985</v>
      </c>
      <c r="L132" s="417"/>
      <c r="M132" s="417"/>
      <c r="N132" s="423"/>
      <c r="O132" s="365"/>
    </row>
    <row r="133" spans="1:15" ht="69" customHeight="1" x14ac:dyDescent="0.5">
      <c r="A133" s="352" t="s">
        <v>260</v>
      </c>
      <c r="B133" s="364" t="s">
        <v>19</v>
      </c>
      <c r="C133" s="364" t="s">
        <v>43</v>
      </c>
      <c r="D133" s="468">
        <v>44410</v>
      </c>
      <c r="E133" s="654">
        <v>10000</v>
      </c>
      <c r="F133" s="406">
        <v>20000</v>
      </c>
      <c r="G133" s="468">
        <v>14410</v>
      </c>
      <c r="H133" s="468">
        <v>0</v>
      </c>
      <c r="I133" s="417">
        <f t="shared" si="26"/>
        <v>34411</v>
      </c>
      <c r="J133" s="417"/>
      <c r="K133" s="417">
        <v>9999</v>
      </c>
      <c r="L133" s="417"/>
      <c r="M133" s="417"/>
      <c r="N133" s="423"/>
      <c r="O133" s="365"/>
    </row>
    <row r="134" spans="1:15" ht="90.75" customHeight="1" x14ac:dyDescent="0.5">
      <c r="A134" s="210" t="s">
        <v>121</v>
      </c>
      <c r="B134" s="96" t="s">
        <v>19</v>
      </c>
      <c r="C134" s="96" t="s">
        <v>43</v>
      </c>
      <c r="D134" s="443">
        <v>14400</v>
      </c>
      <c r="E134" s="470">
        <v>0</v>
      </c>
      <c r="F134" s="471">
        <v>0</v>
      </c>
      <c r="G134" s="469">
        <v>0</v>
      </c>
      <c r="H134" s="469">
        <v>14400</v>
      </c>
      <c r="I134" s="408">
        <f t="shared" si="26"/>
        <v>14400</v>
      </c>
      <c r="J134" s="408"/>
      <c r="K134" s="408">
        <v>0</v>
      </c>
      <c r="L134" s="408"/>
      <c r="M134" s="408">
        <v>0</v>
      </c>
      <c r="N134" s="422"/>
      <c r="O134" s="197"/>
    </row>
    <row r="135" spans="1:15" ht="78" customHeight="1" x14ac:dyDescent="0.5">
      <c r="A135" s="534" t="s">
        <v>261</v>
      </c>
      <c r="B135" s="364" t="s">
        <v>115</v>
      </c>
      <c r="C135" s="364" t="s">
        <v>43</v>
      </c>
      <c r="D135" s="468">
        <v>153377</v>
      </c>
      <c r="E135" s="655">
        <v>40000</v>
      </c>
      <c r="F135" s="406">
        <v>40000</v>
      </c>
      <c r="G135" s="406">
        <v>40000</v>
      </c>
      <c r="H135" s="406">
        <v>33377</v>
      </c>
      <c r="I135" s="421">
        <f t="shared" si="26"/>
        <v>113573</v>
      </c>
      <c r="J135" s="421"/>
      <c r="K135" s="417">
        <v>39804</v>
      </c>
      <c r="L135" s="417"/>
      <c r="M135" s="417"/>
      <c r="N135" s="423"/>
      <c r="O135" s="365"/>
    </row>
    <row r="136" spans="1:15" ht="45" customHeight="1" x14ac:dyDescent="0.5">
      <c r="A136" s="352" t="s">
        <v>262</v>
      </c>
      <c r="B136" s="364" t="s">
        <v>130</v>
      </c>
      <c r="C136" s="364" t="s">
        <v>43</v>
      </c>
      <c r="D136" s="468">
        <v>32688</v>
      </c>
      <c r="E136" s="654">
        <v>10000</v>
      </c>
      <c r="F136" s="406">
        <v>10000</v>
      </c>
      <c r="G136" s="468">
        <v>12688</v>
      </c>
      <c r="H136" s="468">
        <v>0</v>
      </c>
      <c r="I136" s="417">
        <f t="shared" si="26"/>
        <v>22688</v>
      </c>
      <c r="J136" s="417"/>
      <c r="K136" s="417">
        <v>10000</v>
      </c>
      <c r="L136" s="417"/>
      <c r="M136" s="417"/>
      <c r="N136" s="423"/>
      <c r="O136" s="365"/>
    </row>
    <row r="137" spans="1:15" ht="75" customHeight="1" x14ac:dyDescent="0.5">
      <c r="A137" s="210" t="s">
        <v>54</v>
      </c>
      <c r="B137" s="96" t="s">
        <v>20</v>
      </c>
      <c r="C137" s="96" t="s">
        <v>43</v>
      </c>
      <c r="D137" s="443">
        <v>64927</v>
      </c>
      <c r="E137" s="470">
        <v>0</v>
      </c>
      <c r="F137" s="471">
        <v>19800</v>
      </c>
      <c r="G137" s="469">
        <v>20527</v>
      </c>
      <c r="H137" s="469">
        <v>24600</v>
      </c>
      <c r="I137" s="408">
        <f t="shared" si="26"/>
        <v>45127</v>
      </c>
      <c r="J137" s="408"/>
      <c r="K137" s="408">
        <v>19800</v>
      </c>
      <c r="L137" s="408"/>
      <c r="M137" s="408"/>
      <c r="N137" s="422"/>
      <c r="O137" s="197"/>
    </row>
    <row r="138" spans="1:15" ht="74.25" customHeight="1" x14ac:dyDescent="0.5">
      <c r="A138" s="210" t="s">
        <v>123</v>
      </c>
      <c r="B138" s="96" t="s">
        <v>24</v>
      </c>
      <c r="C138" s="96" t="s">
        <v>43</v>
      </c>
      <c r="D138" s="443">
        <v>24764</v>
      </c>
      <c r="E138" s="470">
        <v>0</v>
      </c>
      <c r="F138" s="471">
        <v>7264</v>
      </c>
      <c r="G138" s="469">
        <v>16500</v>
      </c>
      <c r="H138" s="469">
        <v>1000</v>
      </c>
      <c r="I138" s="408">
        <f t="shared" si="26"/>
        <v>17522.099999999999</v>
      </c>
      <c r="J138" s="408"/>
      <c r="K138" s="408">
        <v>7241.9</v>
      </c>
      <c r="L138" s="408"/>
      <c r="M138" s="408"/>
      <c r="N138" s="422"/>
      <c r="O138" s="197"/>
    </row>
    <row r="139" spans="1:15" ht="85.5" customHeight="1" x14ac:dyDescent="0.5">
      <c r="A139" s="534" t="s">
        <v>279</v>
      </c>
      <c r="B139" s="364" t="s">
        <v>125</v>
      </c>
      <c r="C139" s="364" t="s">
        <v>43</v>
      </c>
      <c r="D139" s="468">
        <v>44574</v>
      </c>
      <c r="E139" s="654">
        <v>14574</v>
      </c>
      <c r="F139" s="406">
        <v>15000</v>
      </c>
      <c r="G139" s="468">
        <v>15000</v>
      </c>
      <c r="H139" s="468">
        <v>0</v>
      </c>
      <c r="I139" s="417">
        <f t="shared" si="26"/>
        <v>30000</v>
      </c>
      <c r="J139" s="417"/>
      <c r="K139" s="417">
        <v>14574</v>
      </c>
      <c r="L139" s="417"/>
      <c r="M139" s="417">
        <v>0</v>
      </c>
      <c r="N139" s="423"/>
      <c r="O139" s="365"/>
    </row>
    <row r="140" spans="1:15" ht="57" customHeight="1" x14ac:dyDescent="0.5">
      <c r="A140" s="535" t="s">
        <v>122</v>
      </c>
      <c r="B140" s="212" t="s">
        <v>64</v>
      </c>
      <c r="C140" s="212" t="s">
        <v>43</v>
      </c>
      <c r="D140" s="495">
        <v>55470</v>
      </c>
      <c r="E140" s="659">
        <v>15470</v>
      </c>
      <c r="F140" s="471">
        <v>20000</v>
      </c>
      <c r="G140" s="469">
        <v>0</v>
      </c>
      <c r="H140" s="469">
        <v>20000</v>
      </c>
      <c r="I140" s="422">
        <f t="shared" si="26"/>
        <v>28670.3</v>
      </c>
      <c r="J140" s="422"/>
      <c r="K140" s="422">
        <v>26799.7</v>
      </c>
      <c r="L140" s="422"/>
      <c r="M140" s="422"/>
      <c r="N140" s="422"/>
      <c r="O140" s="197"/>
    </row>
    <row r="141" spans="1:15" ht="58.5" customHeight="1" x14ac:dyDescent="0.5">
      <c r="A141" s="534" t="s">
        <v>263</v>
      </c>
      <c r="B141" s="363" t="s">
        <v>26</v>
      </c>
      <c r="C141" s="366" t="s">
        <v>43</v>
      </c>
      <c r="D141" s="468">
        <v>22782</v>
      </c>
      <c r="E141" s="468">
        <v>0</v>
      </c>
      <c r="F141" s="406">
        <v>14000</v>
      </c>
      <c r="G141" s="468">
        <v>8782</v>
      </c>
      <c r="H141" s="468"/>
      <c r="I141" s="423">
        <f t="shared" si="26"/>
        <v>22782</v>
      </c>
      <c r="J141" s="423"/>
      <c r="K141" s="423"/>
      <c r="L141" s="423"/>
      <c r="M141" s="417"/>
      <c r="N141" s="423"/>
      <c r="O141" s="365"/>
    </row>
    <row r="142" spans="1:15" ht="60.75" customHeight="1" x14ac:dyDescent="0.5">
      <c r="A142" s="534" t="s">
        <v>265</v>
      </c>
      <c r="B142" s="364" t="s">
        <v>30</v>
      </c>
      <c r="C142" s="366" t="s">
        <v>43</v>
      </c>
      <c r="D142" s="468">
        <v>74336</v>
      </c>
      <c r="E142" s="654">
        <v>20000</v>
      </c>
      <c r="F142" s="406">
        <v>25000</v>
      </c>
      <c r="G142" s="468">
        <v>25000</v>
      </c>
      <c r="H142" s="468">
        <v>4336</v>
      </c>
      <c r="I142" s="423">
        <f t="shared" si="26"/>
        <v>54336</v>
      </c>
      <c r="J142" s="423"/>
      <c r="K142" s="423">
        <v>20000</v>
      </c>
      <c r="L142" s="423"/>
      <c r="M142" s="417"/>
      <c r="N142" s="423"/>
      <c r="O142" s="367"/>
    </row>
    <row r="143" spans="1:15" ht="79.5" customHeight="1" x14ac:dyDescent="0.5">
      <c r="A143" s="352" t="s">
        <v>264</v>
      </c>
      <c r="B143" s="364" t="s">
        <v>16</v>
      </c>
      <c r="C143" s="366" t="s">
        <v>43</v>
      </c>
      <c r="D143" s="468">
        <v>45000</v>
      </c>
      <c r="E143" s="655">
        <v>18000</v>
      </c>
      <c r="F143" s="406">
        <v>18000</v>
      </c>
      <c r="G143" s="406">
        <v>9000</v>
      </c>
      <c r="H143" s="406">
        <v>0</v>
      </c>
      <c r="I143" s="423">
        <f t="shared" si="26"/>
        <v>27044.75</v>
      </c>
      <c r="J143" s="423"/>
      <c r="K143" s="423">
        <v>17955.25</v>
      </c>
      <c r="L143" s="423"/>
      <c r="M143" s="417"/>
      <c r="N143" s="423"/>
      <c r="O143" s="367"/>
    </row>
    <row r="144" spans="1:15" ht="63.75" customHeight="1" x14ac:dyDescent="0.5">
      <c r="A144" s="534" t="s">
        <v>266</v>
      </c>
      <c r="B144" s="364" t="s">
        <v>50</v>
      </c>
      <c r="C144" s="366" t="s">
        <v>43</v>
      </c>
      <c r="D144" s="468">
        <v>400000</v>
      </c>
      <c r="E144" s="655">
        <v>138950</v>
      </c>
      <c r="F144" s="406">
        <v>138950</v>
      </c>
      <c r="G144" s="406">
        <v>43150</v>
      </c>
      <c r="H144" s="406">
        <v>78950</v>
      </c>
      <c r="I144" s="424">
        <f t="shared" si="26"/>
        <v>340176.3</v>
      </c>
      <c r="J144" s="424"/>
      <c r="K144" s="423">
        <v>23176.2</v>
      </c>
      <c r="L144" s="423"/>
      <c r="M144" s="721">
        <v>36647.5</v>
      </c>
      <c r="N144" s="423"/>
      <c r="O144" s="365"/>
    </row>
    <row r="145" spans="1:15" ht="96" customHeight="1" x14ac:dyDescent="0.5">
      <c r="A145" s="210" t="s">
        <v>155</v>
      </c>
      <c r="B145" s="215" t="s">
        <v>50</v>
      </c>
      <c r="C145" s="215" t="s">
        <v>14</v>
      </c>
      <c r="D145" s="496">
        <v>240700</v>
      </c>
      <c r="E145" s="497">
        <v>30000</v>
      </c>
      <c r="F145" s="464">
        <v>90400</v>
      </c>
      <c r="G145" s="497">
        <v>60200</v>
      </c>
      <c r="H145" s="497">
        <v>60100</v>
      </c>
      <c r="I145" s="420">
        <f t="shared" si="26"/>
        <v>147646.97999999998</v>
      </c>
      <c r="J145" s="420"/>
      <c r="K145" s="420">
        <v>93053.02</v>
      </c>
      <c r="L145" s="420"/>
      <c r="M145" s="498"/>
      <c r="N145" s="498"/>
      <c r="O145" s="66"/>
    </row>
    <row r="146" spans="1:15" ht="115.5" customHeight="1" x14ac:dyDescent="0.5">
      <c r="A146" s="191" t="s">
        <v>156</v>
      </c>
      <c r="B146" s="96" t="s">
        <v>16</v>
      </c>
      <c r="C146" s="215" t="s">
        <v>14</v>
      </c>
      <c r="D146" s="496">
        <v>225000</v>
      </c>
      <c r="E146" s="464">
        <v>23500</v>
      </c>
      <c r="F146" s="464">
        <v>150000</v>
      </c>
      <c r="G146" s="464">
        <v>51500</v>
      </c>
      <c r="H146" s="464">
        <v>0</v>
      </c>
      <c r="I146" s="420">
        <f t="shared" si="26"/>
        <v>177621.16</v>
      </c>
      <c r="J146" s="420"/>
      <c r="K146" s="408">
        <v>20378.84</v>
      </c>
      <c r="L146" s="408"/>
      <c r="M146" s="713">
        <v>27000</v>
      </c>
      <c r="N146" s="408"/>
      <c r="O146" s="102"/>
    </row>
    <row r="147" spans="1:15" ht="82.5" customHeight="1" x14ac:dyDescent="0.5">
      <c r="A147" s="191" t="s">
        <v>157</v>
      </c>
      <c r="B147" s="96" t="s">
        <v>50</v>
      </c>
      <c r="C147" s="215" t="s">
        <v>14</v>
      </c>
      <c r="D147" s="499">
        <v>1052300</v>
      </c>
      <c r="E147" s="500">
        <v>263100</v>
      </c>
      <c r="F147" s="501">
        <v>263100</v>
      </c>
      <c r="G147" s="500">
        <v>263100</v>
      </c>
      <c r="H147" s="500">
        <v>263000</v>
      </c>
      <c r="I147" s="425">
        <f t="shared" si="26"/>
        <v>1052300</v>
      </c>
      <c r="J147" s="425"/>
      <c r="K147" s="420">
        <v>0</v>
      </c>
      <c r="L147" s="420"/>
      <c r="M147" s="498">
        <v>0</v>
      </c>
      <c r="N147" s="498"/>
      <c r="O147" s="56"/>
    </row>
    <row r="148" spans="1:15" ht="52.5" customHeight="1" x14ac:dyDescent="0.5">
      <c r="A148" s="191" t="s">
        <v>158</v>
      </c>
      <c r="B148" s="96" t="s">
        <v>50</v>
      </c>
      <c r="C148" s="96" t="s">
        <v>37</v>
      </c>
      <c r="D148" s="496">
        <v>1074600</v>
      </c>
      <c r="E148" s="500">
        <v>268650</v>
      </c>
      <c r="F148" s="464">
        <v>268650</v>
      </c>
      <c r="G148" s="497">
        <v>268650</v>
      </c>
      <c r="H148" s="497">
        <v>268650</v>
      </c>
      <c r="I148" s="425">
        <f t="shared" si="26"/>
        <v>946387</v>
      </c>
      <c r="J148" s="425"/>
      <c r="K148" s="420">
        <v>128213</v>
      </c>
      <c r="L148" s="420"/>
      <c r="M148" s="413">
        <v>0</v>
      </c>
      <c r="N148" s="413"/>
      <c r="O148" s="56"/>
    </row>
    <row r="149" spans="1:15" x14ac:dyDescent="0.5">
      <c r="A149" s="943" t="s">
        <v>56</v>
      </c>
      <c r="B149" s="943"/>
      <c r="C149" s="346"/>
      <c r="D149" s="502">
        <f t="shared" ref="D149:I149" si="27">D121+D118</f>
        <v>4040600</v>
      </c>
      <c r="E149" s="502">
        <f t="shared" si="27"/>
        <v>954100</v>
      </c>
      <c r="F149" s="504">
        <f t="shared" si="27"/>
        <v>1318850</v>
      </c>
      <c r="G149" s="503">
        <f t="shared" si="27"/>
        <v>974700</v>
      </c>
      <c r="H149" s="502">
        <f t="shared" si="27"/>
        <v>0</v>
      </c>
      <c r="I149" s="426">
        <f t="shared" si="27"/>
        <v>3397012.04</v>
      </c>
      <c r="J149" s="426"/>
      <c r="K149" s="505">
        <f>K121+K118</f>
        <v>575740.46000000008</v>
      </c>
      <c r="L149" s="505"/>
      <c r="M149" s="502">
        <f>M121+M118</f>
        <v>67847.5</v>
      </c>
      <c r="N149" s="503"/>
      <c r="O149" s="347">
        <f>O121+O118</f>
        <v>0</v>
      </c>
    </row>
    <row r="150" spans="1:15" ht="18.75" customHeight="1" x14ac:dyDescent="0.5">
      <c r="A150" s="944" t="s">
        <v>57</v>
      </c>
      <c r="B150" s="944"/>
      <c r="C150" s="341"/>
      <c r="D150" s="506">
        <f t="shared" ref="D150:M150" si="28">D149+D114</f>
        <v>37716900</v>
      </c>
      <c r="E150" s="427">
        <f t="shared" si="28"/>
        <v>1535770</v>
      </c>
      <c r="F150" s="341">
        <f t="shared" si="28"/>
        <v>2315980</v>
      </c>
      <c r="G150" s="506">
        <f t="shared" si="28"/>
        <v>32634400</v>
      </c>
      <c r="H150" s="507">
        <f t="shared" si="28"/>
        <v>437800</v>
      </c>
      <c r="I150" s="427">
        <f t="shared" si="28"/>
        <v>35870047.730000004</v>
      </c>
      <c r="J150" s="427"/>
      <c r="K150" s="506">
        <f t="shared" si="28"/>
        <v>1132446.77</v>
      </c>
      <c r="L150" s="506"/>
      <c r="M150" s="427">
        <f t="shared" si="28"/>
        <v>239725.5</v>
      </c>
      <c r="N150" s="412"/>
      <c r="O150" s="342"/>
    </row>
    <row r="151" spans="1:15" ht="27" customHeight="1" x14ac:dyDescent="0.5">
      <c r="A151" s="945" t="s">
        <v>280</v>
      </c>
      <c r="B151" s="946"/>
      <c r="C151" s="536"/>
      <c r="D151" s="537"/>
      <c r="E151" s="508"/>
      <c r="F151" s="462"/>
      <c r="G151" s="508"/>
      <c r="H151" s="508"/>
      <c r="I151" s="536"/>
      <c r="J151" s="536"/>
      <c r="K151" s="536">
        <f>K150*100/D150</f>
        <v>3.0024916416778686</v>
      </c>
      <c r="L151" s="536"/>
      <c r="M151" s="536"/>
      <c r="N151" s="536"/>
      <c r="O151" s="279"/>
    </row>
    <row r="152" spans="1:15" ht="27" customHeight="1" x14ac:dyDescent="0.5">
      <c r="A152" s="945" t="s">
        <v>281</v>
      </c>
      <c r="B152" s="946"/>
      <c r="C152" s="536"/>
      <c r="D152" s="537"/>
      <c r="E152" s="508"/>
      <c r="F152" s="462"/>
      <c r="G152" s="508"/>
      <c r="H152" s="508"/>
      <c r="I152" s="536"/>
      <c r="J152" s="536"/>
      <c r="K152" s="536">
        <f>K150*100/F150</f>
        <v>48.897087625972588</v>
      </c>
      <c r="L152" s="536"/>
      <c r="M152" s="536"/>
      <c r="N152" s="536"/>
      <c r="O152" s="279"/>
    </row>
    <row r="153" spans="1:15" ht="27" customHeight="1" x14ac:dyDescent="0.5">
      <c r="A153" s="947" t="s">
        <v>282</v>
      </c>
      <c r="B153" s="948"/>
      <c r="C153" s="536"/>
      <c r="D153" s="537">
        <v>6691200</v>
      </c>
      <c r="E153" s="508"/>
      <c r="F153" s="462"/>
      <c r="G153" s="508"/>
      <c r="H153" s="508"/>
      <c r="I153" s="536"/>
      <c r="J153" s="536"/>
      <c r="K153" s="536">
        <f>K150*100/D153</f>
        <v>16.924419685557151</v>
      </c>
      <c r="L153" s="536"/>
      <c r="M153" s="536"/>
      <c r="N153" s="536"/>
      <c r="O153" s="279"/>
    </row>
    <row r="154" spans="1:15" s="175" customFormat="1" ht="27" customHeight="1" x14ac:dyDescent="0.5">
      <c r="A154" s="720" t="s">
        <v>294</v>
      </c>
      <c r="B154" s="1060" t="s">
        <v>296</v>
      </c>
      <c r="C154" s="1060"/>
      <c r="D154" s="1060"/>
      <c r="E154" s="1060"/>
      <c r="F154" s="1060"/>
      <c r="G154" s="1060"/>
      <c r="H154" s="1060"/>
      <c r="I154" s="1060"/>
      <c r="J154" s="1060"/>
      <c r="K154" s="1060"/>
      <c r="L154" s="1060"/>
      <c r="M154" s="1060"/>
      <c r="N154" s="1060"/>
      <c r="O154" s="1060"/>
    </row>
    <row r="155" spans="1:15" ht="24" customHeight="1" x14ac:dyDescent="0.5">
      <c r="A155" s="368" t="s">
        <v>295</v>
      </c>
      <c r="B155" s="368"/>
      <c r="C155" s="368"/>
      <c r="D155" s="428"/>
      <c r="E155" s="428"/>
      <c r="F155" s="428"/>
      <c r="G155" s="428"/>
      <c r="H155" s="428"/>
      <c r="I155" s="428"/>
      <c r="J155" s="428"/>
      <c r="K155" s="428"/>
      <c r="L155" s="428"/>
      <c r="M155" s="428"/>
      <c r="N155" s="428"/>
      <c r="O155" s="368"/>
    </row>
    <row r="156" spans="1:15" ht="24" x14ac:dyDescent="0.55000000000000004">
      <c r="A156" s="369" t="s">
        <v>269</v>
      </c>
    </row>
    <row r="157" spans="1:15" ht="24" x14ac:dyDescent="0.55000000000000004">
      <c r="A157" s="370" t="s">
        <v>268</v>
      </c>
    </row>
    <row r="158" spans="1:15" ht="24" x14ac:dyDescent="0.55000000000000004">
      <c r="A158" s="371" t="s">
        <v>270</v>
      </c>
    </row>
    <row r="159" spans="1:15" ht="24" x14ac:dyDescent="0.55000000000000004">
      <c r="A159" s="370" t="s">
        <v>271</v>
      </c>
    </row>
  </sheetData>
  <mergeCells count="51">
    <mergeCell ref="B154:O154"/>
    <mergeCell ref="A12:C12"/>
    <mergeCell ref="A1:O1"/>
    <mergeCell ref="A2:O2"/>
    <mergeCell ref="A3:A4"/>
    <mergeCell ref="B3:B4"/>
    <mergeCell ref="C3:D3"/>
    <mergeCell ref="E3:H3"/>
    <mergeCell ref="I3:I4"/>
    <mergeCell ref="K3:O3"/>
    <mergeCell ref="A5:C5"/>
    <mergeCell ref="A6:C6"/>
    <mergeCell ref="A7:C7"/>
    <mergeCell ref="A8:C8"/>
    <mergeCell ref="A11:C11"/>
    <mergeCell ref="A52:B52"/>
    <mergeCell ref="A28:C28"/>
    <mergeCell ref="A33:C33"/>
    <mergeCell ref="A35:C35"/>
    <mergeCell ref="A36:C36"/>
    <mergeCell ref="A41:B41"/>
    <mergeCell ref="A44:C44"/>
    <mergeCell ref="A129:D129"/>
    <mergeCell ref="A130:D130"/>
    <mergeCell ref="A111:C111"/>
    <mergeCell ref="A112:C112"/>
    <mergeCell ref="A114:B114"/>
    <mergeCell ref="A116:C116"/>
    <mergeCell ref="A117:C117"/>
    <mergeCell ref="A118:C118"/>
    <mergeCell ref="J3:J4"/>
    <mergeCell ref="A119:C119"/>
    <mergeCell ref="A121:C121"/>
    <mergeCell ref="A122:C122"/>
    <mergeCell ref="A123:D123"/>
    <mergeCell ref="A53:B53"/>
    <mergeCell ref="A54:B54"/>
    <mergeCell ref="A55:C55"/>
    <mergeCell ref="A56:C56"/>
    <mergeCell ref="A58:C58"/>
    <mergeCell ref="A59:C59"/>
    <mergeCell ref="A45:C45"/>
    <mergeCell ref="A46:C46"/>
    <mergeCell ref="A47:C47"/>
    <mergeCell ref="A49:C49"/>
    <mergeCell ref="A50:C50"/>
    <mergeCell ref="A149:B149"/>
    <mergeCell ref="A150:B150"/>
    <mergeCell ref="A151:B151"/>
    <mergeCell ref="A152:B152"/>
    <mergeCell ref="A153:B153"/>
  </mergeCells>
  <pageMargins left="0.78740157480314965" right="0.31496062992125984" top="0.59055118110236227" bottom="0.39370078740157483" header="0.31496062992125984" footer="0.31496062992125984"/>
  <pageSetup paperSize="9" scale="86" orientation="landscape" r:id="rId1"/>
  <headerFooter>
    <oddHeader>&amp;C&amp;P</oddHeader>
  </headerFooter>
  <rowBreaks count="2" manualBreakCount="2">
    <brk id="65" max="11" man="1"/>
    <brk id="71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DF589-D9D6-48CF-B151-AB0FAC991F8C}">
  <dimension ref="A1:L160"/>
  <sheetViews>
    <sheetView view="pageBreakPreview" topLeftCell="A149" zoomScaleNormal="84" zoomScaleSheetLayoutView="100" workbookViewId="0">
      <selection activeCell="J155" sqref="J155"/>
    </sheetView>
  </sheetViews>
  <sheetFormatPr defaultColWidth="9" defaultRowHeight="21.75" x14ac:dyDescent="0.5"/>
  <cols>
    <col min="1" max="1" width="16.5" style="175" customWidth="1"/>
    <col min="2" max="2" width="12" style="175" customWidth="1"/>
    <col min="3" max="3" width="6" style="175" customWidth="1"/>
    <col min="4" max="4" width="11.625" style="823" customWidth="1"/>
    <col min="5" max="5" width="10" style="510" customWidth="1"/>
    <col min="6" max="6" width="10.875" style="511" customWidth="1"/>
    <col min="7" max="7" width="11.375" style="510" customWidth="1"/>
    <col min="8" max="8" width="10.375" style="510" customWidth="1"/>
    <col min="9" max="9" width="10" style="510" customWidth="1"/>
    <col min="10" max="10" width="9.375" style="510" customWidth="1"/>
    <col min="11" max="11" width="10.125" style="510" customWidth="1"/>
    <col min="12" max="12" width="8.375" style="175" customWidth="1"/>
    <col min="13" max="13" width="9.875" style="175" customWidth="1"/>
    <col min="14" max="14" width="21.625" style="175" customWidth="1"/>
    <col min="15" max="16384" width="9" style="175"/>
  </cols>
  <sheetData>
    <row r="1" spans="1:12" ht="27" customHeight="1" x14ac:dyDescent="0.5">
      <c r="A1" s="1117" t="s">
        <v>166</v>
      </c>
      <c r="B1" s="1117"/>
      <c r="C1" s="1117"/>
      <c r="D1" s="1117"/>
      <c r="E1" s="1117"/>
      <c r="F1" s="1117"/>
      <c r="G1" s="1117"/>
      <c r="H1" s="1117"/>
      <c r="I1" s="1117"/>
      <c r="J1" s="1117"/>
      <c r="K1" s="1117"/>
      <c r="L1" s="1117"/>
    </row>
    <row r="2" spans="1:12" ht="27" customHeight="1" x14ac:dyDescent="0.5">
      <c r="A2" s="1117" t="s">
        <v>317</v>
      </c>
      <c r="B2" s="1117"/>
      <c r="C2" s="1117"/>
      <c r="D2" s="1117"/>
      <c r="E2" s="1117"/>
      <c r="F2" s="1117"/>
      <c r="G2" s="1117"/>
      <c r="H2" s="1117"/>
      <c r="I2" s="1117"/>
      <c r="J2" s="1117"/>
      <c r="K2" s="1117"/>
      <c r="L2" s="1117"/>
    </row>
    <row r="3" spans="1:12" ht="26.25" customHeight="1" x14ac:dyDescent="0.5">
      <c r="A3" s="1118" t="s">
        <v>0</v>
      </c>
      <c r="B3" s="1120" t="s">
        <v>1</v>
      </c>
      <c r="C3" s="1122" t="s">
        <v>2</v>
      </c>
      <c r="D3" s="1122"/>
      <c r="E3" s="1123" t="s">
        <v>3</v>
      </c>
      <c r="F3" s="1123"/>
      <c r="G3" s="1123"/>
      <c r="H3" s="1123"/>
      <c r="I3" s="1124" t="s">
        <v>4</v>
      </c>
      <c r="J3" s="1126" t="s">
        <v>5</v>
      </c>
      <c r="K3" s="1127"/>
      <c r="L3" s="1128"/>
    </row>
    <row r="4" spans="1:12" ht="57" customHeight="1" x14ac:dyDescent="0.5">
      <c r="A4" s="1119"/>
      <c r="B4" s="1121"/>
      <c r="C4" s="740" t="s">
        <v>6</v>
      </c>
      <c r="D4" s="752" t="s">
        <v>7</v>
      </c>
      <c r="E4" s="171" t="s">
        <v>161</v>
      </c>
      <c r="F4" s="171" t="s">
        <v>162</v>
      </c>
      <c r="G4" s="171" t="s">
        <v>163</v>
      </c>
      <c r="H4" s="171" t="s">
        <v>273</v>
      </c>
      <c r="I4" s="1125"/>
      <c r="J4" s="740" t="s">
        <v>159</v>
      </c>
      <c r="K4" s="740" t="s">
        <v>8</v>
      </c>
      <c r="L4" s="740" t="s">
        <v>9</v>
      </c>
    </row>
    <row r="5" spans="1:12" ht="24" customHeight="1" x14ac:dyDescent="0.5">
      <c r="A5" s="1091" t="s">
        <v>61</v>
      </c>
      <c r="B5" s="1092"/>
      <c r="C5" s="1093"/>
      <c r="D5" s="753">
        <f>D7+D11+D35</f>
        <v>5708860</v>
      </c>
      <c r="E5" s="753">
        <f>E7+E11+E35</f>
        <v>0</v>
      </c>
      <c r="F5" s="758">
        <f>F7+F11+F35</f>
        <v>1843260</v>
      </c>
      <c r="G5" s="753">
        <f>G7+G11+G35</f>
        <v>3239750</v>
      </c>
      <c r="H5" s="753">
        <f>H7+H11+H35</f>
        <v>625850</v>
      </c>
      <c r="I5" s="755">
        <f>SUM(I7+I11+I35)</f>
        <v>4031841.92</v>
      </c>
      <c r="J5" s="755">
        <f>SUM(J7+J11+J35)</f>
        <v>1186329.95</v>
      </c>
      <c r="K5" s="755">
        <f>SUM(K7+K11+K35)</f>
        <v>278608.13</v>
      </c>
      <c r="L5" s="740"/>
    </row>
    <row r="6" spans="1:12" ht="26.25" customHeight="1" x14ac:dyDescent="0.5">
      <c r="A6" s="1091" t="s">
        <v>62</v>
      </c>
      <c r="B6" s="1092"/>
      <c r="C6" s="1093"/>
      <c r="D6" s="753"/>
      <c r="E6" s="722"/>
      <c r="F6" s="722"/>
      <c r="G6" s="722"/>
      <c r="H6" s="722"/>
      <c r="I6" s="755"/>
      <c r="J6" s="467"/>
      <c r="K6" s="467"/>
      <c r="L6" s="740"/>
    </row>
    <row r="7" spans="1:12" ht="30" customHeight="1" x14ac:dyDescent="0.5">
      <c r="A7" s="1107" t="s">
        <v>167</v>
      </c>
      <c r="B7" s="1108"/>
      <c r="C7" s="1109"/>
      <c r="D7" s="753">
        <f t="shared" ref="D7:K7" si="0">D8</f>
        <v>494950</v>
      </c>
      <c r="E7" s="753">
        <f t="shared" si="0"/>
        <v>0</v>
      </c>
      <c r="F7" s="754">
        <f t="shared" si="0"/>
        <v>34310</v>
      </c>
      <c r="G7" s="753">
        <f t="shared" si="0"/>
        <v>426140</v>
      </c>
      <c r="H7" s="753">
        <f t="shared" si="0"/>
        <v>34500</v>
      </c>
      <c r="I7" s="755">
        <f t="shared" si="0"/>
        <v>462611</v>
      </c>
      <c r="J7" s="755">
        <f t="shared" si="0"/>
        <v>32339</v>
      </c>
      <c r="K7" s="755">
        <f t="shared" si="0"/>
        <v>0</v>
      </c>
      <c r="L7" s="740"/>
    </row>
    <row r="8" spans="1:12" ht="72.75" customHeight="1" x14ac:dyDescent="0.5">
      <c r="A8" s="1110" t="s">
        <v>168</v>
      </c>
      <c r="B8" s="1110"/>
      <c r="C8" s="1110"/>
      <c r="D8" s="756">
        <f>SUM(D9:D10)</f>
        <v>494950</v>
      </c>
      <c r="E8" s="756">
        <f>SUM(E9:E10)</f>
        <v>0</v>
      </c>
      <c r="F8" s="756">
        <f>SUM(F9:F10)</f>
        <v>34310</v>
      </c>
      <c r="G8" s="756">
        <f>SUM(G9:G10)</f>
        <v>426140</v>
      </c>
      <c r="H8" s="756">
        <f>SUM(H9:H10)</f>
        <v>34500</v>
      </c>
      <c r="I8" s="118">
        <f>I9+I10</f>
        <v>462611</v>
      </c>
      <c r="J8" s="118">
        <f>J9+J10</f>
        <v>32339</v>
      </c>
      <c r="K8" s="755">
        <f>K9+K10</f>
        <v>0</v>
      </c>
      <c r="L8" s="740"/>
    </row>
    <row r="9" spans="1:12" ht="152.25" customHeight="1" x14ac:dyDescent="0.5">
      <c r="A9" s="742" t="s">
        <v>297</v>
      </c>
      <c r="B9" s="728" t="s">
        <v>169</v>
      </c>
      <c r="C9" s="322" t="s">
        <v>43</v>
      </c>
      <c r="D9" s="444">
        <v>330750</v>
      </c>
      <c r="E9" s="444">
        <v>0</v>
      </c>
      <c r="F9" s="445">
        <v>15410</v>
      </c>
      <c r="G9" s="444">
        <v>315340</v>
      </c>
      <c r="H9" s="444">
        <v>0</v>
      </c>
      <c r="I9" s="544">
        <f>D9-J9-K9</f>
        <v>317211</v>
      </c>
      <c r="J9" s="445">
        <v>13539</v>
      </c>
      <c r="K9" s="445">
        <v>0</v>
      </c>
      <c r="L9" s="322"/>
    </row>
    <row r="10" spans="1:12" ht="80.25" customHeight="1" x14ac:dyDescent="0.5">
      <c r="A10" s="742" t="s">
        <v>171</v>
      </c>
      <c r="B10" s="728" t="s">
        <v>90</v>
      </c>
      <c r="C10" s="322" t="s">
        <v>43</v>
      </c>
      <c r="D10" s="470">
        <v>164200</v>
      </c>
      <c r="E10" s="470">
        <v>0</v>
      </c>
      <c r="F10" s="471">
        <v>18900</v>
      </c>
      <c r="G10" s="470">
        <v>110800</v>
      </c>
      <c r="H10" s="470">
        <v>34500</v>
      </c>
      <c r="I10" s="544">
        <f>D10-J10-K10</f>
        <v>145400</v>
      </c>
      <c r="J10" s="471">
        <v>18800</v>
      </c>
      <c r="K10" s="471">
        <v>0</v>
      </c>
      <c r="L10" s="322"/>
    </row>
    <row r="11" spans="1:12" ht="27" customHeight="1" x14ac:dyDescent="0.5">
      <c r="A11" s="1107" t="s">
        <v>63</v>
      </c>
      <c r="B11" s="1108"/>
      <c r="C11" s="1109"/>
      <c r="D11" s="757">
        <f t="shared" ref="D11:K11" si="1">SUM(D12+D28+D33)</f>
        <v>4572970</v>
      </c>
      <c r="E11" s="757">
        <f t="shared" si="1"/>
        <v>0</v>
      </c>
      <c r="F11" s="758">
        <f t="shared" si="1"/>
        <v>1644090</v>
      </c>
      <c r="G11" s="757">
        <f t="shared" si="1"/>
        <v>2428780</v>
      </c>
      <c r="H11" s="757">
        <f t="shared" si="1"/>
        <v>500100</v>
      </c>
      <c r="I11" s="757">
        <f t="shared" si="1"/>
        <v>3271124.08</v>
      </c>
      <c r="J11" s="757">
        <f t="shared" si="1"/>
        <v>1010927.79</v>
      </c>
      <c r="K11" s="757">
        <f t="shared" si="1"/>
        <v>266588.13</v>
      </c>
      <c r="L11" s="759"/>
    </row>
    <row r="12" spans="1:12" ht="42.75" customHeight="1" x14ac:dyDescent="0.5">
      <c r="A12" s="1107" t="s">
        <v>172</v>
      </c>
      <c r="B12" s="1108"/>
      <c r="C12" s="1109"/>
      <c r="D12" s="753">
        <f t="shared" ref="D12:K12" si="2">SUM(D13:D27)</f>
        <v>3732630</v>
      </c>
      <c r="E12" s="753">
        <f t="shared" si="2"/>
        <v>0</v>
      </c>
      <c r="F12" s="758">
        <f t="shared" si="2"/>
        <v>1376360</v>
      </c>
      <c r="G12" s="757">
        <f t="shared" si="2"/>
        <v>1982070</v>
      </c>
      <c r="H12" s="753">
        <f t="shared" si="2"/>
        <v>374200</v>
      </c>
      <c r="I12" s="79">
        <f t="shared" si="2"/>
        <v>2653353.08</v>
      </c>
      <c r="J12" s="79">
        <f t="shared" si="2"/>
        <v>866698.13</v>
      </c>
      <c r="K12" s="79">
        <f t="shared" si="2"/>
        <v>188248.79</v>
      </c>
      <c r="L12" s="759"/>
    </row>
    <row r="13" spans="1:12" ht="108.75" customHeight="1" x14ac:dyDescent="0.5">
      <c r="A13" s="42" t="s">
        <v>173</v>
      </c>
      <c r="B13" s="188" t="s">
        <v>94</v>
      </c>
      <c r="C13" s="322" t="s">
        <v>43</v>
      </c>
      <c r="D13" s="444">
        <v>462000</v>
      </c>
      <c r="E13" s="444">
        <v>0</v>
      </c>
      <c r="F13" s="445">
        <v>279000</v>
      </c>
      <c r="G13" s="444">
        <v>180000</v>
      </c>
      <c r="H13" s="444">
        <v>3000</v>
      </c>
      <c r="I13" s="393">
        <f t="shared" ref="I13:I25" si="3">D13-J13-K13</f>
        <v>192070.59999999998</v>
      </c>
      <c r="J13" s="553">
        <v>269929.40000000002</v>
      </c>
      <c r="K13" s="445">
        <v>0</v>
      </c>
      <c r="L13" s="322"/>
    </row>
    <row r="14" spans="1:12" ht="136.5" customHeight="1" x14ac:dyDescent="0.5">
      <c r="A14" s="42" t="s">
        <v>312</v>
      </c>
      <c r="B14" s="188" t="s">
        <v>185</v>
      </c>
      <c r="C14" s="322" t="s">
        <v>43</v>
      </c>
      <c r="D14" s="444">
        <v>432300</v>
      </c>
      <c r="E14" s="444">
        <v>0</v>
      </c>
      <c r="F14" s="445">
        <v>120000</v>
      </c>
      <c r="G14" s="444">
        <v>309200</v>
      </c>
      <c r="H14" s="444">
        <v>3100</v>
      </c>
      <c r="I14" s="393">
        <f t="shared" si="3"/>
        <v>347100</v>
      </c>
      <c r="J14" s="445">
        <v>37613</v>
      </c>
      <c r="K14" s="445">
        <v>47587</v>
      </c>
      <c r="L14" s="322"/>
    </row>
    <row r="15" spans="1:12" ht="159" customHeight="1" x14ac:dyDescent="0.5">
      <c r="A15" s="42" t="s">
        <v>313</v>
      </c>
      <c r="B15" s="188" t="s">
        <v>186</v>
      </c>
      <c r="C15" s="322" t="s">
        <v>43</v>
      </c>
      <c r="D15" s="444">
        <v>62580</v>
      </c>
      <c r="E15" s="444">
        <v>0</v>
      </c>
      <c r="F15" s="445">
        <v>57880</v>
      </c>
      <c r="G15" s="444">
        <v>4700</v>
      </c>
      <c r="H15" s="444">
        <v>0</v>
      </c>
      <c r="I15" s="393">
        <f t="shared" si="3"/>
        <v>30969</v>
      </c>
      <c r="J15" s="445">
        <v>31611</v>
      </c>
      <c r="K15" s="445">
        <v>0</v>
      </c>
      <c r="L15" s="322"/>
    </row>
    <row r="16" spans="1:12" ht="161.25" customHeight="1" x14ac:dyDescent="0.5">
      <c r="A16" s="42" t="s">
        <v>227</v>
      </c>
      <c r="B16" s="188" t="s">
        <v>187</v>
      </c>
      <c r="C16" s="322" t="s">
        <v>43</v>
      </c>
      <c r="D16" s="470">
        <v>253660</v>
      </c>
      <c r="E16" s="470">
        <v>0</v>
      </c>
      <c r="F16" s="471">
        <v>100540</v>
      </c>
      <c r="G16" s="470">
        <v>152120</v>
      </c>
      <c r="H16" s="470">
        <v>1000</v>
      </c>
      <c r="I16" s="11">
        <f t="shared" si="3"/>
        <v>153120</v>
      </c>
      <c r="J16" s="471">
        <v>46489.25</v>
      </c>
      <c r="K16" s="471">
        <v>54050.75</v>
      </c>
      <c r="L16" s="741"/>
    </row>
    <row r="17" spans="1:12" ht="159" customHeight="1" x14ac:dyDescent="0.5">
      <c r="A17" s="184" t="s">
        <v>298</v>
      </c>
      <c r="B17" s="188" t="s">
        <v>188</v>
      </c>
      <c r="C17" s="322" t="s">
        <v>43</v>
      </c>
      <c r="D17" s="471">
        <v>142540</v>
      </c>
      <c r="E17" s="471"/>
      <c r="F17" s="471">
        <v>109260</v>
      </c>
      <c r="G17" s="471">
        <v>32280</v>
      </c>
      <c r="H17" s="471">
        <v>1000</v>
      </c>
      <c r="I17" s="11">
        <f>D17-J17-K17</f>
        <v>111041.7</v>
      </c>
      <c r="J17" s="471">
        <v>31498.3</v>
      </c>
      <c r="K17" s="471">
        <v>0</v>
      </c>
      <c r="L17" s="741"/>
    </row>
    <row r="18" spans="1:12" ht="97.5" customHeight="1" x14ac:dyDescent="0.5">
      <c r="A18" s="42" t="s">
        <v>311</v>
      </c>
      <c r="B18" s="188" t="s">
        <v>190</v>
      </c>
      <c r="C18" s="322" t="s">
        <v>43</v>
      </c>
      <c r="D18" s="444">
        <v>299700</v>
      </c>
      <c r="E18" s="444">
        <v>0</v>
      </c>
      <c r="F18" s="445">
        <v>140000</v>
      </c>
      <c r="G18" s="444">
        <v>135000</v>
      </c>
      <c r="H18" s="444">
        <v>24700</v>
      </c>
      <c r="I18" s="393">
        <f>D18-J18-K18</f>
        <v>252870</v>
      </c>
      <c r="J18" s="445">
        <v>11700</v>
      </c>
      <c r="K18" s="445">
        <v>35130</v>
      </c>
      <c r="L18" s="322"/>
    </row>
    <row r="19" spans="1:12" ht="99" customHeight="1" x14ac:dyDescent="0.5">
      <c r="A19" s="602" t="s">
        <v>310</v>
      </c>
      <c r="B19" s="188" t="s">
        <v>191</v>
      </c>
      <c r="C19" s="322" t="s">
        <v>43</v>
      </c>
      <c r="D19" s="470">
        <v>248580</v>
      </c>
      <c r="E19" s="470">
        <v>0</v>
      </c>
      <c r="F19" s="471">
        <v>123640</v>
      </c>
      <c r="G19" s="470">
        <v>123340</v>
      </c>
      <c r="H19" s="470">
        <v>1600</v>
      </c>
      <c r="I19" s="11">
        <f>D19-J19-K19</f>
        <v>124972.78</v>
      </c>
      <c r="J19" s="471">
        <v>123607.22</v>
      </c>
      <c r="K19" s="471">
        <v>0</v>
      </c>
      <c r="L19" s="741"/>
    </row>
    <row r="20" spans="1:12" ht="57.75" customHeight="1" x14ac:dyDescent="0.5">
      <c r="A20" s="602" t="s">
        <v>299</v>
      </c>
      <c r="B20" s="188" t="s">
        <v>193</v>
      </c>
      <c r="C20" s="322" t="s">
        <v>43</v>
      </c>
      <c r="D20" s="470">
        <v>24330</v>
      </c>
      <c r="E20" s="470">
        <v>0</v>
      </c>
      <c r="F20" s="471">
        <v>0</v>
      </c>
      <c r="G20" s="470">
        <v>24330</v>
      </c>
      <c r="H20" s="470">
        <v>0</v>
      </c>
      <c r="I20" s="11"/>
      <c r="J20" s="471"/>
      <c r="K20" s="471"/>
      <c r="L20" s="741"/>
    </row>
    <row r="21" spans="1:12" ht="78" customHeight="1" x14ac:dyDescent="0.5">
      <c r="A21" s="602" t="s">
        <v>314</v>
      </c>
      <c r="B21" s="188" t="s">
        <v>197</v>
      </c>
      <c r="C21" s="322" t="s">
        <v>43</v>
      </c>
      <c r="D21" s="444">
        <v>297600</v>
      </c>
      <c r="E21" s="444">
        <v>0</v>
      </c>
      <c r="F21" s="445">
        <v>90000</v>
      </c>
      <c r="G21" s="444">
        <v>89600</v>
      </c>
      <c r="H21" s="444">
        <v>118000</v>
      </c>
      <c r="I21" s="11">
        <f>D21-J21-K21</f>
        <v>208600</v>
      </c>
      <c r="J21" s="445">
        <v>89000</v>
      </c>
      <c r="K21" s="445">
        <v>0</v>
      </c>
      <c r="L21" s="740"/>
    </row>
    <row r="22" spans="1:12" ht="136.5" customHeight="1" x14ac:dyDescent="0.5">
      <c r="A22" s="602" t="s">
        <v>300</v>
      </c>
      <c r="B22" s="188" t="s">
        <v>196</v>
      </c>
      <c r="C22" s="322" t="s">
        <v>43</v>
      </c>
      <c r="D22" s="470">
        <v>299100</v>
      </c>
      <c r="E22" s="470">
        <v>0</v>
      </c>
      <c r="F22" s="471">
        <v>60000</v>
      </c>
      <c r="G22" s="470">
        <v>239100</v>
      </c>
      <c r="H22" s="470">
        <v>0</v>
      </c>
      <c r="I22" s="11">
        <f>D22-J22-K22</f>
        <v>239676</v>
      </c>
      <c r="J22" s="471">
        <v>59424</v>
      </c>
      <c r="K22" s="471">
        <v>0</v>
      </c>
      <c r="L22" s="741"/>
    </row>
    <row r="23" spans="1:12" ht="138" customHeight="1" x14ac:dyDescent="0.5">
      <c r="A23" s="602" t="s">
        <v>301</v>
      </c>
      <c r="B23" s="188" t="s">
        <v>189</v>
      </c>
      <c r="C23" s="322" t="s">
        <v>43</v>
      </c>
      <c r="D23" s="444">
        <v>163200</v>
      </c>
      <c r="E23" s="444">
        <v>0</v>
      </c>
      <c r="F23" s="445">
        <v>61200</v>
      </c>
      <c r="G23" s="444">
        <v>102000</v>
      </c>
      <c r="H23" s="444">
        <v>0</v>
      </c>
      <c r="I23" s="393">
        <f t="shared" si="3"/>
        <v>103500</v>
      </c>
      <c r="J23" s="445">
        <v>59700</v>
      </c>
      <c r="K23" s="445">
        <v>0</v>
      </c>
      <c r="L23" s="322"/>
    </row>
    <row r="24" spans="1:12" ht="133.5" customHeight="1" x14ac:dyDescent="0.5">
      <c r="A24" s="602" t="s">
        <v>315</v>
      </c>
      <c r="B24" s="188" t="s">
        <v>86</v>
      </c>
      <c r="C24" s="322" t="s">
        <v>43</v>
      </c>
      <c r="D24" s="444">
        <v>369960</v>
      </c>
      <c r="E24" s="444">
        <v>0</v>
      </c>
      <c r="F24" s="445">
        <v>13720</v>
      </c>
      <c r="G24" s="444">
        <v>180240</v>
      </c>
      <c r="H24" s="444">
        <v>176000</v>
      </c>
      <c r="I24" s="393">
        <f t="shared" si="3"/>
        <v>358360</v>
      </c>
      <c r="J24" s="445">
        <v>11600</v>
      </c>
      <c r="K24" s="445">
        <v>0</v>
      </c>
      <c r="L24" s="322"/>
    </row>
    <row r="25" spans="1:12" ht="153.75" customHeight="1" x14ac:dyDescent="0.5">
      <c r="A25" s="42" t="s">
        <v>302</v>
      </c>
      <c r="B25" s="188" t="s">
        <v>92</v>
      </c>
      <c r="C25" s="322" t="s">
        <v>43</v>
      </c>
      <c r="D25" s="470">
        <v>177080</v>
      </c>
      <c r="E25" s="470">
        <v>0</v>
      </c>
      <c r="F25" s="471">
        <v>110220</v>
      </c>
      <c r="G25" s="470">
        <v>65960</v>
      </c>
      <c r="H25" s="470">
        <v>900</v>
      </c>
      <c r="I25" s="11">
        <f t="shared" si="3"/>
        <v>66860</v>
      </c>
      <c r="J25" s="471">
        <v>58738.96</v>
      </c>
      <c r="K25" s="471">
        <v>51481.04</v>
      </c>
      <c r="L25" s="741"/>
    </row>
    <row r="26" spans="1:12" ht="157.5" customHeight="1" x14ac:dyDescent="0.5">
      <c r="A26" s="42" t="s">
        <v>304</v>
      </c>
      <c r="B26" s="188" t="s">
        <v>192</v>
      </c>
      <c r="C26" s="322" t="s">
        <v>43</v>
      </c>
      <c r="D26" s="470">
        <v>200000</v>
      </c>
      <c r="E26" s="470">
        <v>0</v>
      </c>
      <c r="F26" s="471">
        <v>80000</v>
      </c>
      <c r="G26" s="470">
        <v>120000</v>
      </c>
      <c r="H26" s="470">
        <v>0</v>
      </c>
      <c r="I26" s="11">
        <f>D26-J26-K26</f>
        <v>195000</v>
      </c>
      <c r="J26" s="471">
        <v>5000</v>
      </c>
      <c r="K26" s="471"/>
      <c r="L26" s="741"/>
    </row>
    <row r="27" spans="1:12" ht="196.5" customHeight="1" x14ac:dyDescent="0.5">
      <c r="A27" s="42" t="s">
        <v>316</v>
      </c>
      <c r="B27" s="188" t="s">
        <v>86</v>
      </c>
      <c r="C27" s="322" t="s">
        <v>43</v>
      </c>
      <c r="D27" s="444">
        <v>300000</v>
      </c>
      <c r="E27" s="61">
        <v>0</v>
      </c>
      <c r="F27" s="61">
        <v>30900</v>
      </c>
      <c r="G27" s="61">
        <v>224200</v>
      </c>
      <c r="H27" s="61">
        <v>44900</v>
      </c>
      <c r="I27" s="393">
        <f>D27-J27-K27</f>
        <v>269213</v>
      </c>
      <c r="J27" s="445">
        <v>30787</v>
      </c>
      <c r="K27" s="445">
        <v>0</v>
      </c>
      <c r="L27" s="322"/>
    </row>
    <row r="28" spans="1:12" ht="52.5" customHeight="1" x14ac:dyDescent="0.5">
      <c r="A28" s="1091" t="s">
        <v>198</v>
      </c>
      <c r="B28" s="1092"/>
      <c r="C28" s="1093"/>
      <c r="D28" s="753">
        <f t="shared" ref="D28:I28" si="4">SUM(D29:D32)</f>
        <v>802950</v>
      </c>
      <c r="E28" s="753">
        <f t="shared" si="4"/>
        <v>0</v>
      </c>
      <c r="F28" s="754">
        <f t="shared" si="4"/>
        <v>250000</v>
      </c>
      <c r="G28" s="753">
        <f t="shared" si="4"/>
        <v>427050</v>
      </c>
      <c r="H28" s="753">
        <f t="shared" si="4"/>
        <v>125900</v>
      </c>
      <c r="I28" s="79">
        <f t="shared" si="4"/>
        <v>597920</v>
      </c>
      <c r="J28" s="79">
        <f>J29+J30+J31+J32</f>
        <v>126690.66</v>
      </c>
      <c r="K28" s="79">
        <f>K29+K30+K31+K32</f>
        <v>78339.34</v>
      </c>
      <c r="L28" s="741"/>
    </row>
    <row r="29" spans="1:12" ht="81" customHeight="1" x14ac:dyDescent="0.5">
      <c r="A29" s="603" t="s">
        <v>303</v>
      </c>
      <c r="B29" s="188" t="s">
        <v>203</v>
      </c>
      <c r="C29" s="322" t="s">
        <v>43</v>
      </c>
      <c r="D29" s="471">
        <v>247850</v>
      </c>
      <c r="E29" s="471">
        <v>0</v>
      </c>
      <c r="F29" s="471">
        <v>84600</v>
      </c>
      <c r="G29" s="471">
        <v>42850</v>
      </c>
      <c r="H29" s="471">
        <v>120400</v>
      </c>
      <c r="I29" s="11">
        <f>D29-J29-K29</f>
        <v>208220</v>
      </c>
      <c r="J29" s="471">
        <v>39630</v>
      </c>
      <c r="K29" s="471">
        <v>0</v>
      </c>
      <c r="L29" s="741"/>
    </row>
    <row r="30" spans="1:12" ht="115.5" customHeight="1" x14ac:dyDescent="0.5">
      <c r="A30" s="602" t="s">
        <v>305</v>
      </c>
      <c r="B30" s="188" t="s">
        <v>204</v>
      </c>
      <c r="C30" s="322" t="s">
        <v>43</v>
      </c>
      <c r="D30" s="470">
        <v>213600</v>
      </c>
      <c r="E30" s="470">
        <v>0</v>
      </c>
      <c r="F30" s="471">
        <v>70000</v>
      </c>
      <c r="G30" s="470">
        <v>142100</v>
      </c>
      <c r="H30" s="470">
        <v>1500</v>
      </c>
      <c r="I30" s="11">
        <f>D30-J30-K30</f>
        <v>143600</v>
      </c>
      <c r="J30" s="471">
        <v>32778.6</v>
      </c>
      <c r="K30" s="471">
        <v>37221.4</v>
      </c>
      <c r="L30" s="741"/>
    </row>
    <row r="31" spans="1:12" ht="68.25" customHeight="1" x14ac:dyDescent="0.5">
      <c r="A31" s="602" t="s">
        <v>201</v>
      </c>
      <c r="B31" s="188" t="s">
        <v>205</v>
      </c>
      <c r="C31" s="322" t="s">
        <v>43</v>
      </c>
      <c r="D31" s="470">
        <v>110500</v>
      </c>
      <c r="E31" s="470">
        <v>0</v>
      </c>
      <c r="F31" s="471">
        <v>95400</v>
      </c>
      <c r="G31" s="470">
        <v>11100</v>
      </c>
      <c r="H31" s="470">
        <v>4000</v>
      </c>
      <c r="I31" s="11">
        <f>D31-J31-K31</f>
        <v>15100</v>
      </c>
      <c r="J31" s="471">
        <v>54282.06</v>
      </c>
      <c r="K31" s="471">
        <v>41117.94</v>
      </c>
      <c r="L31" s="741"/>
    </row>
    <row r="32" spans="1:12" ht="160.5" customHeight="1" x14ac:dyDescent="0.5">
      <c r="A32" s="42" t="s">
        <v>202</v>
      </c>
      <c r="B32" s="188" t="s">
        <v>35</v>
      </c>
      <c r="C32" s="322" t="s">
        <v>43</v>
      </c>
      <c r="D32" s="470">
        <v>231000</v>
      </c>
      <c r="E32" s="470">
        <v>0</v>
      </c>
      <c r="F32" s="471">
        <v>0</v>
      </c>
      <c r="G32" s="470">
        <v>231000</v>
      </c>
      <c r="H32" s="470">
        <v>0</v>
      </c>
      <c r="I32" s="11">
        <f>D32-J32-K32</f>
        <v>231000</v>
      </c>
      <c r="J32" s="471">
        <v>0</v>
      </c>
      <c r="K32" s="471">
        <v>0</v>
      </c>
      <c r="L32" s="741"/>
    </row>
    <row r="33" spans="1:12" ht="48.75" customHeight="1" x14ac:dyDescent="0.5">
      <c r="A33" s="1107" t="s">
        <v>206</v>
      </c>
      <c r="B33" s="1108"/>
      <c r="C33" s="1109"/>
      <c r="D33" s="753">
        <f>D34</f>
        <v>37390</v>
      </c>
      <c r="E33" s="753">
        <f>E34</f>
        <v>0</v>
      </c>
      <c r="F33" s="754">
        <f>F34</f>
        <v>17730</v>
      </c>
      <c r="G33" s="753">
        <f>G34</f>
        <v>19660</v>
      </c>
      <c r="H33" s="79"/>
      <c r="I33" s="79">
        <f>I34</f>
        <v>19851</v>
      </c>
      <c r="J33" s="79">
        <f>J34</f>
        <v>17539</v>
      </c>
      <c r="K33" s="79">
        <f>K34</f>
        <v>0</v>
      </c>
      <c r="L33" s="741"/>
    </row>
    <row r="34" spans="1:12" ht="163.5" customHeight="1" x14ac:dyDescent="0.5">
      <c r="A34" s="188" t="s">
        <v>207</v>
      </c>
      <c r="B34" s="188" t="s">
        <v>208</v>
      </c>
      <c r="C34" s="322" t="s">
        <v>43</v>
      </c>
      <c r="D34" s="470">
        <v>37390</v>
      </c>
      <c r="E34" s="470">
        <v>0</v>
      </c>
      <c r="F34" s="471">
        <v>17730</v>
      </c>
      <c r="G34" s="470">
        <v>19660</v>
      </c>
      <c r="H34" s="470">
        <v>0</v>
      </c>
      <c r="I34" s="11">
        <f>D34-J34-K34</f>
        <v>19851</v>
      </c>
      <c r="J34" s="471">
        <v>17539</v>
      </c>
      <c r="K34" s="471">
        <v>0</v>
      </c>
      <c r="L34" s="741"/>
    </row>
    <row r="35" spans="1:12" ht="24" customHeight="1" x14ac:dyDescent="0.5">
      <c r="A35" s="1111" t="s">
        <v>67</v>
      </c>
      <c r="B35" s="1112"/>
      <c r="C35" s="1113"/>
      <c r="D35" s="760">
        <f t="shared" ref="D35:K35" si="5">D36</f>
        <v>640940</v>
      </c>
      <c r="E35" s="760">
        <f t="shared" si="5"/>
        <v>0</v>
      </c>
      <c r="F35" s="761">
        <f t="shared" si="5"/>
        <v>164860</v>
      </c>
      <c r="G35" s="760">
        <f t="shared" si="5"/>
        <v>384830</v>
      </c>
      <c r="H35" s="760">
        <f t="shared" si="5"/>
        <v>91250</v>
      </c>
      <c r="I35" s="118">
        <f t="shared" si="5"/>
        <v>298106.83999999997</v>
      </c>
      <c r="J35" s="118">
        <f t="shared" si="5"/>
        <v>143063.16</v>
      </c>
      <c r="K35" s="118">
        <f t="shared" si="5"/>
        <v>12020</v>
      </c>
      <c r="L35" s="762"/>
    </row>
    <row r="36" spans="1:12" ht="39.75" customHeight="1" x14ac:dyDescent="0.5">
      <c r="A36" s="1114" t="s">
        <v>209</v>
      </c>
      <c r="B36" s="1115"/>
      <c r="C36" s="1116"/>
      <c r="D36" s="753">
        <f>SUM(D37:D40)</f>
        <v>640940</v>
      </c>
      <c r="E36" s="753">
        <f>SUM(E37:E40)</f>
        <v>0</v>
      </c>
      <c r="F36" s="754">
        <f>SUM(F37:F40)</f>
        <v>164860</v>
      </c>
      <c r="G36" s="753">
        <f>SUM(G37:G40)</f>
        <v>384830</v>
      </c>
      <c r="H36" s="753">
        <f>SUM(H37:H40)</f>
        <v>91250</v>
      </c>
      <c r="I36" s="79">
        <f>I37+I38+I39+I40</f>
        <v>298106.83999999997</v>
      </c>
      <c r="J36" s="79">
        <f>J37+J38+J39+J40</f>
        <v>143063.16</v>
      </c>
      <c r="K36" s="79">
        <f>K37+K38+K39+K40</f>
        <v>12020</v>
      </c>
      <c r="L36" s="741"/>
    </row>
    <row r="37" spans="1:12" ht="156" customHeight="1" x14ac:dyDescent="0.5">
      <c r="A37" s="186" t="s">
        <v>223</v>
      </c>
      <c r="B37" s="188" t="s">
        <v>212</v>
      </c>
      <c r="C37" s="188" t="s">
        <v>43</v>
      </c>
      <c r="D37" s="470">
        <v>187750</v>
      </c>
      <c r="E37" s="470">
        <v>0</v>
      </c>
      <c r="F37" s="471">
        <v>0</v>
      </c>
      <c r="G37" s="470">
        <v>187750</v>
      </c>
      <c r="H37" s="470">
        <v>0</v>
      </c>
      <c r="I37" s="11"/>
      <c r="J37" s="471"/>
      <c r="K37" s="471"/>
      <c r="L37" s="741"/>
    </row>
    <row r="38" spans="1:12" ht="109.5" customHeight="1" x14ac:dyDescent="0.5">
      <c r="A38" s="186" t="s">
        <v>222</v>
      </c>
      <c r="B38" s="188" t="s">
        <v>213</v>
      </c>
      <c r="C38" s="188" t="s">
        <v>43</v>
      </c>
      <c r="D38" s="444">
        <v>174550</v>
      </c>
      <c r="E38" s="444">
        <v>0</v>
      </c>
      <c r="F38" s="445">
        <v>63000</v>
      </c>
      <c r="G38" s="444">
        <v>51500</v>
      </c>
      <c r="H38" s="444">
        <v>60050</v>
      </c>
      <c r="I38" s="393">
        <f>D38-J38-K38</f>
        <v>121326.84</v>
      </c>
      <c r="J38" s="445">
        <v>53223.16</v>
      </c>
      <c r="K38" s="445">
        <v>0</v>
      </c>
      <c r="L38" s="322"/>
    </row>
    <row r="39" spans="1:12" ht="99.75" customHeight="1" x14ac:dyDescent="0.5">
      <c r="A39" s="186" t="s">
        <v>233</v>
      </c>
      <c r="B39" s="188" t="s">
        <v>65</v>
      </c>
      <c r="C39" s="188" t="s">
        <v>43</v>
      </c>
      <c r="D39" s="444">
        <v>108800</v>
      </c>
      <c r="E39" s="444">
        <v>0</v>
      </c>
      <c r="F39" s="445">
        <v>30000</v>
      </c>
      <c r="G39" s="444">
        <v>66600</v>
      </c>
      <c r="H39" s="444">
        <v>12200</v>
      </c>
      <c r="I39" s="393">
        <f>D39-J39-K39</f>
        <v>78800</v>
      </c>
      <c r="J39" s="445">
        <v>17980</v>
      </c>
      <c r="K39" s="445">
        <v>12020</v>
      </c>
      <c r="L39" s="322"/>
    </row>
    <row r="40" spans="1:12" ht="111" customHeight="1" x14ac:dyDescent="0.5">
      <c r="A40" s="188" t="s">
        <v>211</v>
      </c>
      <c r="B40" s="188" t="s">
        <v>214</v>
      </c>
      <c r="C40" s="188" t="s">
        <v>43</v>
      </c>
      <c r="D40" s="445">
        <v>169840</v>
      </c>
      <c r="E40" s="445">
        <v>0</v>
      </c>
      <c r="F40" s="445">
        <v>71860</v>
      </c>
      <c r="G40" s="445">
        <v>78980</v>
      </c>
      <c r="H40" s="445">
        <v>19000</v>
      </c>
      <c r="I40" s="393">
        <f>D40-J40-K40</f>
        <v>97980</v>
      </c>
      <c r="J40" s="445">
        <v>71860</v>
      </c>
      <c r="K40" s="445">
        <v>0</v>
      </c>
      <c r="L40" s="322"/>
    </row>
    <row r="41" spans="1:12" ht="37.5" customHeight="1" x14ac:dyDescent="0.5">
      <c r="A41" s="1086" t="s">
        <v>274</v>
      </c>
      <c r="B41" s="1087"/>
      <c r="C41" s="763"/>
      <c r="D41" s="764">
        <f t="shared" ref="D41:L41" si="6">D35+D11+D7</f>
        <v>5708860</v>
      </c>
      <c r="E41" s="764">
        <f t="shared" si="6"/>
        <v>0</v>
      </c>
      <c r="F41" s="764">
        <f t="shared" si="6"/>
        <v>1843260</v>
      </c>
      <c r="G41" s="764">
        <f t="shared" si="6"/>
        <v>3239750</v>
      </c>
      <c r="H41" s="764">
        <f t="shared" si="6"/>
        <v>625850</v>
      </c>
      <c r="I41" s="764">
        <f t="shared" si="6"/>
        <v>4031841.92</v>
      </c>
      <c r="J41" s="765">
        <f t="shared" si="6"/>
        <v>1186329.95</v>
      </c>
      <c r="K41" s="764">
        <f t="shared" si="6"/>
        <v>278608.13</v>
      </c>
      <c r="L41" s="766">
        <f t="shared" si="6"/>
        <v>0</v>
      </c>
    </row>
    <row r="42" spans="1:12" ht="235.5" customHeight="1" x14ac:dyDescent="0.5">
      <c r="A42" s="375"/>
      <c r="B42" s="375"/>
      <c r="C42" s="376"/>
      <c r="D42" s="398"/>
      <c r="E42" s="398"/>
      <c r="F42" s="398"/>
      <c r="G42" s="398"/>
      <c r="H42" s="398"/>
      <c r="I42" s="398"/>
      <c r="J42" s="398"/>
      <c r="K42" s="398"/>
      <c r="L42" s="377"/>
    </row>
    <row r="43" spans="1:12" ht="18.75" customHeight="1" x14ac:dyDescent="0.5">
      <c r="A43" s="1104" t="s">
        <v>68</v>
      </c>
      <c r="B43" s="1105"/>
      <c r="C43" s="1106"/>
      <c r="D43" s="767">
        <f t="shared" ref="D43:K43" si="7">D45+D48</f>
        <v>325740</v>
      </c>
      <c r="E43" s="767">
        <f t="shared" si="7"/>
        <v>0</v>
      </c>
      <c r="F43" s="767">
        <f t="shared" si="7"/>
        <v>103440</v>
      </c>
      <c r="G43" s="767">
        <f t="shared" si="7"/>
        <v>217300</v>
      </c>
      <c r="H43" s="767">
        <f t="shared" si="7"/>
        <v>5000</v>
      </c>
      <c r="I43" s="690">
        <f t="shared" si="7"/>
        <v>223865.35</v>
      </c>
      <c r="J43" s="690">
        <f t="shared" si="7"/>
        <v>101874.65</v>
      </c>
      <c r="K43" s="690">
        <f t="shared" si="7"/>
        <v>0</v>
      </c>
      <c r="L43" s="768"/>
    </row>
    <row r="44" spans="1:12" ht="24.75" customHeight="1" x14ac:dyDescent="0.5">
      <c r="A44" s="1091" t="s">
        <v>69</v>
      </c>
      <c r="B44" s="1092"/>
      <c r="C44" s="1093"/>
      <c r="D44" s="660"/>
      <c r="E44" s="660"/>
      <c r="F44" s="660"/>
      <c r="G44" s="660"/>
      <c r="H44" s="660"/>
      <c r="I44" s="671"/>
      <c r="J44" s="660"/>
      <c r="K44" s="660"/>
      <c r="L44" s="729"/>
    </row>
    <row r="45" spans="1:12" ht="22.5" customHeight="1" x14ac:dyDescent="0.5">
      <c r="A45" s="1091" t="s">
        <v>215</v>
      </c>
      <c r="B45" s="1092"/>
      <c r="C45" s="1093"/>
      <c r="D45" s="758">
        <f>D46</f>
        <v>298550</v>
      </c>
      <c r="E45" s="758">
        <f t="shared" ref="E45:H46" si="8">E46</f>
        <v>0</v>
      </c>
      <c r="F45" s="758">
        <f t="shared" si="8"/>
        <v>100000</v>
      </c>
      <c r="G45" s="758">
        <f t="shared" si="8"/>
        <v>193550</v>
      </c>
      <c r="H45" s="758">
        <f t="shared" si="8"/>
        <v>5000</v>
      </c>
      <c r="I45" s="690">
        <f t="shared" ref="I45:K46" si="9">I46</f>
        <v>198675.35</v>
      </c>
      <c r="J45" s="690">
        <f t="shared" si="9"/>
        <v>99874.65</v>
      </c>
      <c r="K45" s="690">
        <f t="shared" si="9"/>
        <v>0</v>
      </c>
      <c r="L45" s="729"/>
    </row>
    <row r="46" spans="1:12" ht="36.75" customHeight="1" x14ac:dyDescent="0.5">
      <c r="A46" s="1094" t="s">
        <v>216</v>
      </c>
      <c r="B46" s="1095"/>
      <c r="C46" s="1096"/>
      <c r="D46" s="758">
        <f>D47</f>
        <v>298550</v>
      </c>
      <c r="E46" s="758">
        <f t="shared" si="8"/>
        <v>0</v>
      </c>
      <c r="F46" s="758">
        <f t="shared" si="8"/>
        <v>100000</v>
      </c>
      <c r="G46" s="758">
        <f t="shared" si="8"/>
        <v>193550</v>
      </c>
      <c r="H46" s="758">
        <f t="shared" si="8"/>
        <v>5000</v>
      </c>
      <c r="I46" s="690">
        <f t="shared" si="9"/>
        <v>198675.35</v>
      </c>
      <c r="J46" s="758">
        <f t="shared" si="9"/>
        <v>99874.65</v>
      </c>
      <c r="K46" s="758">
        <f t="shared" si="9"/>
        <v>0</v>
      </c>
      <c r="L46" s="729"/>
    </row>
    <row r="47" spans="1:12" ht="61.5" customHeight="1" x14ac:dyDescent="0.5">
      <c r="A47" s="602" t="s">
        <v>217</v>
      </c>
      <c r="B47" s="270" t="s">
        <v>218</v>
      </c>
      <c r="C47" s="743" t="s">
        <v>43</v>
      </c>
      <c r="D47" s="660">
        <v>298550</v>
      </c>
      <c r="E47" s="660">
        <v>0</v>
      </c>
      <c r="F47" s="660">
        <v>100000</v>
      </c>
      <c r="G47" s="660">
        <v>193550</v>
      </c>
      <c r="H47" s="660">
        <v>5000</v>
      </c>
      <c r="I47" s="671">
        <f>D47-J47-K47</f>
        <v>198675.35</v>
      </c>
      <c r="J47" s="660">
        <v>99874.65</v>
      </c>
      <c r="K47" s="660">
        <v>0</v>
      </c>
      <c r="L47" s="729"/>
    </row>
    <row r="48" spans="1:12" ht="21.75" customHeight="1" x14ac:dyDescent="0.5">
      <c r="A48" s="1097" t="s">
        <v>70</v>
      </c>
      <c r="B48" s="1098"/>
      <c r="C48" s="1099"/>
      <c r="D48" s="758">
        <f>D49</f>
        <v>27190</v>
      </c>
      <c r="E48" s="758">
        <f t="shared" ref="E48:H49" si="10">E49</f>
        <v>0</v>
      </c>
      <c r="F48" s="758">
        <f t="shared" si="10"/>
        <v>3440</v>
      </c>
      <c r="G48" s="758">
        <f t="shared" si="10"/>
        <v>23750</v>
      </c>
      <c r="H48" s="758">
        <f t="shared" si="10"/>
        <v>0</v>
      </c>
      <c r="I48" s="690">
        <f t="shared" ref="I48:K49" si="11">I49</f>
        <v>25190</v>
      </c>
      <c r="J48" s="690">
        <f t="shared" si="11"/>
        <v>2000</v>
      </c>
      <c r="K48" s="690">
        <f t="shared" si="11"/>
        <v>0</v>
      </c>
      <c r="L48" s="769"/>
    </row>
    <row r="49" spans="1:12" ht="39.75" customHeight="1" x14ac:dyDescent="0.5">
      <c r="A49" s="1094" t="s">
        <v>221</v>
      </c>
      <c r="B49" s="1095"/>
      <c r="C49" s="1096"/>
      <c r="D49" s="758">
        <f>D50</f>
        <v>27190</v>
      </c>
      <c r="E49" s="758">
        <f t="shared" si="10"/>
        <v>0</v>
      </c>
      <c r="F49" s="758">
        <f t="shared" si="10"/>
        <v>3440</v>
      </c>
      <c r="G49" s="758">
        <f t="shared" si="10"/>
        <v>23750</v>
      </c>
      <c r="H49" s="758">
        <f t="shared" si="10"/>
        <v>0</v>
      </c>
      <c r="I49" s="690">
        <f t="shared" si="11"/>
        <v>25190</v>
      </c>
      <c r="J49" s="690">
        <f t="shared" si="11"/>
        <v>2000</v>
      </c>
      <c r="K49" s="690">
        <f t="shared" si="11"/>
        <v>0</v>
      </c>
      <c r="L49" s="769"/>
    </row>
    <row r="50" spans="1:12" ht="132.75" customHeight="1" x14ac:dyDescent="0.5">
      <c r="A50" s="734" t="s">
        <v>230</v>
      </c>
      <c r="B50" s="272" t="s">
        <v>38</v>
      </c>
      <c r="C50" s="743" t="s">
        <v>43</v>
      </c>
      <c r="D50" s="659">
        <v>27190</v>
      </c>
      <c r="E50" s="659">
        <v>0</v>
      </c>
      <c r="F50" s="660">
        <v>3440</v>
      </c>
      <c r="G50" s="659">
        <v>23750</v>
      </c>
      <c r="H50" s="659">
        <v>0</v>
      </c>
      <c r="I50" s="671">
        <f>D50-J50-K50</f>
        <v>25190</v>
      </c>
      <c r="J50" s="660">
        <v>2000</v>
      </c>
      <c r="K50" s="660">
        <v>0</v>
      </c>
      <c r="L50" s="729"/>
    </row>
    <row r="51" spans="1:12" ht="23.25" customHeight="1" x14ac:dyDescent="0.5">
      <c r="A51" s="1086" t="s">
        <v>275</v>
      </c>
      <c r="B51" s="1087"/>
      <c r="C51" s="763"/>
      <c r="D51" s="770">
        <f>D43</f>
        <v>325740</v>
      </c>
      <c r="E51" s="770">
        <f t="shared" ref="E51:L51" si="12">E43</f>
        <v>0</v>
      </c>
      <c r="F51" s="770">
        <f t="shared" si="12"/>
        <v>103440</v>
      </c>
      <c r="G51" s="770">
        <f t="shared" si="12"/>
        <v>217300</v>
      </c>
      <c r="H51" s="770">
        <f t="shared" si="12"/>
        <v>5000</v>
      </c>
      <c r="I51" s="770">
        <f t="shared" si="12"/>
        <v>223865.35</v>
      </c>
      <c r="J51" s="770">
        <f t="shared" si="12"/>
        <v>101874.65</v>
      </c>
      <c r="K51" s="770">
        <f t="shared" si="12"/>
        <v>0</v>
      </c>
      <c r="L51" s="770">
        <f t="shared" si="12"/>
        <v>0</v>
      </c>
    </row>
    <row r="52" spans="1:12" ht="21" customHeight="1" x14ac:dyDescent="0.5">
      <c r="A52" s="1100" t="s">
        <v>10</v>
      </c>
      <c r="B52" s="1100"/>
      <c r="C52" s="771"/>
      <c r="D52" s="772">
        <f>D54+D57+D110</f>
        <v>33676300</v>
      </c>
      <c r="E52" s="772">
        <f t="shared" ref="E52:L52" si="13">E54+E57+E110</f>
        <v>581670</v>
      </c>
      <c r="F52" s="773">
        <f t="shared" si="13"/>
        <v>997130</v>
      </c>
      <c r="G52" s="772">
        <f t="shared" si="13"/>
        <v>31659700</v>
      </c>
      <c r="H52" s="772">
        <f t="shared" si="13"/>
        <v>437800</v>
      </c>
      <c r="I52" s="772">
        <f t="shared" si="13"/>
        <v>32187911.690000001</v>
      </c>
      <c r="J52" s="772">
        <f t="shared" si="13"/>
        <v>880397.31</v>
      </c>
      <c r="K52" s="772">
        <f t="shared" si="13"/>
        <v>26876</v>
      </c>
      <c r="L52" s="774">
        <f t="shared" si="13"/>
        <v>0</v>
      </c>
    </row>
    <row r="53" spans="1:12" ht="25.5" customHeight="1" x14ac:dyDescent="0.5">
      <c r="A53" s="1100" t="s">
        <v>11</v>
      </c>
      <c r="B53" s="1100"/>
      <c r="C53" s="771"/>
      <c r="D53" s="772"/>
      <c r="E53" s="723"/>
      <c r="F53" s="723"/>
      <c r="G53" s="723"/>
      <c r="H53" s="723"/>
      <c r="I53" s="775"/>
      <c r="J53" s="773"/>
      <c r="K53" s="773"/>
      <c r="L53" s="776"/>
    </row>
    <row r="54" spans="1:12" ht="52.5" customHeight="1" x14ac:dyDescent="0.5">
      <c r="A54" s="1083" t="s">
        <v>12</v>
      </c>
      <c r="B54" s="1084"/>
      <c r="C54" s="1085"/>
      <c r="D54" s="501">
        <f t="shared" ref="D54:I55" si="14">D55</f>
        <v>75000</v>
      </c>
      <c r="E54" s="501">
        <f t="shared" si="14"/>
        <v>0</v>
      </c>
      <c r="F54" s="501">
        <f t="shared" si="14"/>
        <v>54400</v>
      </c>
      <c r="G54" s="501">
        <f t="shared" si="14"/>
        <v>14400</v>
      </c>
      <c r="H54" s="501">
        <f t="shared" si="14"/>
        <v>6200</v>
      </c>
      <c r="I54" s="723">
        <f t="shared" si="14"/>
        <v>20600</v>
      </c>
      <c r="J54" s="723">
        <f>J55</f>
        <v>27524</v>
      </c>
      <c r="K54" s="723">
        <f>K55</f>
        <v>26876</v>
      </c>
      <c r="L54" s="777"/>
    </row>
    <row r="55" spans="1:12" ht="35.25" customHeight="1" x14ac:dyDescent="0.5">
      <c r="A55" s="1101" t="s">
        <v>146</v>
      </c>
      <c r="B55" s="1102"/>
      <c r="C55" s="1103"/>
      <c r="D55" s="778">
        <f t="shared" si="14"/>
        <v>75000</v>
      </c>
      <c r="E55" s="778">
        <f t="shared" si="14"/>
        <v>0</v>
      </c>
      <c r="F55" s="778">
        <v>54400</v>
      </c>
      <c r="G55" s="778">
        <f t="shared" si="14"/>
        <v>14400</v>
      </c>
      <c r="H55" s="778">
        <f t="shared" si="14"/>
        <v>6200</v>
      </c>
      <c r="I55" s="779">
        <f>I56</f>
        <v>20600</v>
      </c>
      <c r="J55" s="779">
        <f>J56</f>
        <v>27524</v>
      </c>
      <c r="K55" s="779">
        <f>K56</f>
        <v>26876</v>
      </c>
      <c r="L55" s="780"/>
    </row>
    <row r="56" spans="1:12" ht="56.25" customHeight="1" x14ac:dyDescent="0.5">
      <c r="A56" s="781" t="s">
        <v>241</v>
      </c>
      <c r="B56" s="42" t="s">
        <v>13</v>
      </c>
      <c r="C56" s="42" t="s">
        <v>43</v>
      </c>
      <c r="D56" s="590">
        <f>E56+F56+G56+H56</f>
        <v>75000</v>
      </c>
      <c r="E56" s="782">
        <v>0</v>
      </c>
      <c r="F56" s="590">
        <v>54400</v>
      </c>
      <c r="G56" s="782">
        <v>14400</v>
      </c>
      <c r="H56" s="782">
        <v>6200</v>
      </c>
      <c r="I56" s="724">
        <f>D56-J56-K56</f>
        <v>20600</v>
      </c>
      <c r="J56" s="712">
        <v>27524</v>
      </c>
      <c r="K56" s="712">
        <v>26876</v>
      </c>
      <c r="L56" s="783"/>
    </row>
    <row r="57" spans="1:12" ht="49.5" customHeight="1" x14ac:dyDescent="0.5">
      <c r="A57" s="1083" t="s">
        <v>15</v>
      </c>
      <c r="B57" s="1084"/>
      <c r="C57" s="1085"/>
      <c r="D57" s="501">
        <f t="shared" ref="D57:J57" si="15">D58</f>
        <v>33557300</v>
      </c>
      <c r="E57" s="501">
        <f t="shared" si="15"/>
        <v>581670</v>
      </c>
      <c r="F57" s="501">
        <f t="shared" si="15"/>
        <v>942730</v>
      </c>
      <c r="G57" s="501">
        <f t="shared" si="15"/>
        <v>31612300</v>
      </c>
      <c r="H57" s="501">
        <f t="shared" si="15"/>
        <v>420600</v>
      </c>
      <c r="I57" s="825">
        <f t="shared" si="15"/>
        <v>32123311.690000001</v>
      </c>
      <c r="J57" s="501">
        <f t="shared" si="15"/>
        <v>852873.31</v>
      </c>
      <c r="K57" s="723">
        <f>K58</f>
        <v>0</v>
      </c>
      <c r="L57" s="777"/>
    </row>
    <row r="58" spans="1:12" ht="48" customHeight="1" x14ac:dyDescent="0.5">
      <c r="A58" s="1083" t="s">
        <v>147</v>
      </c>
      <c r="B58" s="1084"/>
      <c r="C58" s="1085"/>
      <c r="D58" s="778">
        <f>D60+D97+D106+D107+D108+D59+D95+D96+D105+D109</f>
        <v>33557300</v>
      </c>
      <c r="E58" s="778">
        <f>E60+E97+E106+E107+E108+E59+E95+E96+E105+E109</f>
        <v>581670</v>
      </c>
      <c r="F58" s="778">
        <f>F60+F97+F106+F107+F108+F59+F95+F96+F105+F109</f>
        <v>942730</v>
      </c>
      <c r="G58" s="778">
        <f>G60+G97+G106+G107+G108+G59+G95+G96+G105+G109</f>
        <v>31612300</v>
      </c>
      <c r="H58" s="778">
        <f>H60+H97+H106+H107+H108+H59+H95+H96+H105+H109</f>
        <v>420600</v>
      </c>
      <c r="I58" s="779">
        <f>I59+I60+I97+I106+I107+I108+I95+I96+I105</f>
        <v>32123311.690000001</v>
      </c>
      <c r="J58" s="779">
        <f>J60+J97+J106+J107+J108</f>
        <v>852873.31</v>
      </c>
      <c r="K58" s="779">
        <f>K59+K60+K95+K96+K97+K105+K106+K107+K108</f>
        <v>0</v>
      </c>
      <c r="L58" s="780"/>
    </row>
    <row r="59" spans="1:12" ht="79.5" customHeight="1" x14ac:dyDescent="0.5">
      <c r="A59" s="784" t="s">
        <v>293</v>
      </c>
      <c r="B59" s="785" t="s">
        <v>50</v>
      </c>
      <c r="C59" s="42" t="s">
        <v>43</v>
      </c>
      <c r="D59" s="501">
        <v>31025700</v>
      </c>
      <c r="E59" s="501">
        <v>0</v>
      </c>
      <c r="F59" s="501">
        <v>0</v>
      </c>
      <c r="G59" s="501">
        <v>31025700</v>
      </c>
      <c r="H59" s="501">
        <v>0</v>
      </c>
      <c r="I59" s="723">
        <f>D59-J59-K59</f>
        <v>31025700</v>
      </c>
      <c r="J59" s="723"/>
      <c r="K59" s="723"/>
      <c r="L59" s="777"/>
    </row>
    <row r="60" spans="1:12" ht="114" customHeight="1" x14ac:dyDescent="0.5">
      <c r="A60" s="786" t="s">
        <v>75</v>
      </c>
      <c r="B60" s="787" t="s">
        <v>16</v>
      </c>
      <c r="C60" s="42" t="s">
        <v>14</v>
      </c>
      <c r="D60" s="501">
        <v>525000</v>
      </c>
      <c r="E60" s="500">
        <v>3670</v>
      </c>
      <c r="F60" s="501">
        <v>365530</v>
      </c>
      <c r="G60" s="500">
        <v>149500</v>
      </c>
      <c r="H60" s="500">
        <v>6300</v>
      </c>
      <c r="I60" s="723">
        <f>I61+I62+I63+I64+I65+I66+I67+I68+I69+I70+I71+I72+I73+I74+I75+I76+I77+I78+I79+I80+I81+I82+I83+I84+I85+I86+I87+I88+I89+I90+I91+I92+I93+I94</f>
        <v>204420</v>
      </c>
      <c r="J60" s="723">
        <f>J61+J62+J63+J64+J65+J66+J67+J68+J69+J70+J71+J72+J73+J74+J75+J76+J77+J78+J79+J80+J81+J82+J83+J84+J85+J86+J87+J88+J89+J90+J91+J92+J93+J94</f>
        <v>320580</v>
      </c>
      <c r="K60" s="723">
        <f>SUM(K61:K94)</f>
        <v>0</v>
      </c>
      <c r="L60" s="783"/>
    </row>
    <row r="61" spans="1:12" ht="102" customHeight="1" x14ac:dyDescent="0.5">
      <c r="A61" s="603" t="s">
        <v>323</v>
      </c>
      <c r="B61" s="188" t="s">
        <v>77</v>
      </c>
      <c r="C61" s="188" t="s">
        <v>14</v>
      </c>
      <c r="D61" s="11">
        <v>23348</v>
      </c>
      <c r="E61" s="470">
        <v>3670</v>
      </c>
      <c r="F61" s="471">
        <v>8400</v>
      </c>
      <c r="G61" s="470">
        <v>11278</v>
      </c>
      <c r="H61" s="470">
        <v>0</v>
      </c>
      <c r="I61" s="11">
        <f>D61-J61-K61</f>
        <v>18183</v>
      </c>
      <c r="J61" s="11">
        <v>5165</v>
      </c>
      <c r="K61" s="11">
        <v>0</v>
      </c>
      <c r="L61" s="788"/>
    </row>
    <row r="62" spans="1:12" ht="42.75" customHeight="1" x14ac:dyDescent="0.5">
      <c r="A62" s="603" t="s">
        <v>78</v>
      </c>
      <c r="B62" s="188" t="s">
        <v>18</v>
      </c>
      <c r="C62" s="188" t="s">
        <v>14</v>
      </c>
      <c r="D62" s="470">
        <v>37421</v>
      </c>
      <c r="E62" s="470">
        <v>0</v>
      </c>
      <c r="F62" s="471">
        <v>37421</v>
      </c>
      <c r="G62" s="470">
        <v>0</v>
      </c>
      <c r="H62" s="470">
        <v>0</v>
      </c>
      <c r="I62" s="11">
        <f t="shared" ref="I62:I96" si="16">D62-J62-K62</f>
        <v>2721</v>
      </c>
      <c r="J62" s="11">
        <v>34700</v>
      </c>
      <c r="K62" s="11">
        <v>0</v>
      </c>
      <c r="L62" s="788" t="s">
        <v>243</v>
      </c>
    </row>
    <row r="63" spans="1:12" ht="96" customHeight="1" x14ac:dyDescent="0.5">
      <c r="A63" s="603" t="s">
        <v>79</v>
      </c>
      <c r="B63" s="188" t="s">
        <v>66</v>
      </c>
      <c r="C63" s="188" t="s">
        <v>14</v>
      </c>
      <c r="D63" s="470">
        <v>11300</v>
      </c>
      <c r="E63" s="470">
        <v>0</v>
      </c>
      <c r="F63" s="471">
        <v>11300</v>
      </c>
      <c r="G63" s="470">
        <v>0</v>
      </c>
      <c r="H63" s="470">
        <v>0</v>
      </c>
      <c r="I63" s="11">
        <f t="shared" si="16"/>
        <v>650</v>
      </c>
      <c r="J63" s="11">
        <v>10650</v>
      </c>
      <c r="K63" s="11">
        <v>0</v>
      </c>
      <c r="L63" s="738" t="s">
        <v>243</v>
      </c>
    </row>
    <row r="64" spans="1:12" ht="66.75" customHeight="1" x14ac:dyDescent="0.5">
      <c r="A64" s="734" t="s">
        <v>80</v>
      </c>
      <c r="B64" s="789" t="s">
        <v>135</v>
      </c>
      <c r="C64" s="188" t="s">
        <v>14</v>
      </c>
      <c r="D64" s="470">
        <v>7200</v>
      </c>
      <c r="E64" s="470">
        <v>0</v>
      </c>
      <c r="F64" s="471">
        <v>0</v>
      </c>
      <c r="G64" s="470">
        <v>7200</v>
      </c>
      <c r="H64" s="470">
        <v>0</v>
      </c>
      <c r="I64" s="11">
        <f t="shared" si="16"/>
        <v>7200</v>
      </c>
      <c r="J64" s="11">
        <v>0</v>
      </c>
      <c r="K64" s="11">
        <v>0</v>
      </c>
      <c r="L64" s="738"/>
    </row>
    <row r="65" spans="1:12" ht="87.75" customHeight="1" x14ac:dyDescent="0.5">
      <c r="A65" s="602" t="s">
        <v>81</v>
      </c>
      <c r="B65" s="184" t="s">
        <v>136</v>
      </c>
      <c r="C65" s="188" t="s">
        <v>14</v>
      </c>
      <c r="D65" s="470">
        <v>19800</v>
      </c>
      <c r="E65" s="470">
        <v>0</v>
      </c>
      <c r="F65" s="471">
        <v>19800</v>
      </c>
      <c r="G65" s="470">
        <v>0</v>
      </c>
      <c r="H65" s="470">
        <v>0</v>
      </c>
      <c r="I65" s="11">
        <f t="shared" si="16"/>
        <v>3135</v>
      </c>
      <c r="J65" s="11">
        <v>16665</v>
      </c>
      <c r="K65" s="11">
        <v>0</v>
      </c>
      <c r="L65" s="738" t="s">
        <v>243</v>
      </c>
    </row>
    <row r="66" spans="1:12" ht="84" customHeight="1" x14ac:dyDescent="0.5">
      <c r="A66" s="734" t="s">
        <v>82</v>
      </c>
      <c r="B66" s="184" t="s">
        <v>19</v>
      </c>
      <c r="C66" s="188" t="s">
        <v>14</v>
      </c>
      <c r="D66" s="470">
        <v>17280</v>
      </c>
      <c r="E66" s="470">
        <v>0</v>
      </c>
      <c r="F66" s="471">
        <v>17280</v>
      </c>
      <c r="G66" s="470"/>
      <c r="H66" s="470">
        <v>0</v>
      </c>
      <c r="I66" s="11">
        <f t="shared" si="16"/>
        <v>0</v>
      </c>
      <c r="J66" s="11">
        <v>17280</v>
      </c>
      <c r="K66" s="11">
        <v>0</v>
      </c>
      <c r="L66" s="738" t="s">
        <v>243</v>
      </c>
    </row>
    <row r="67" spans="1:12" ht="58.5" customHeight="1" x14ac:dyDescent="0.5">
      <c r="A67" s="734" t="s">
        <v>83</v>
      </c>
      <c r="B67" s="184" t="s">
        <v>19</v>
      </c>
      <c r="C67" s="188" t="s">
        <v>14</v>
      </c>
      <c r="D67" s="470">
        <v>10600</v>
      </c>
      <c r="E67" s="470"/>
      <c r="F67" s="471"/>
      <c r="G67" s="470">
        <v>10600</v>
      </c>
      <c r="H67" s="470"/>
      <c r="I67" s="11">
        <f t="shared" si="16"/>
        <v>10600</v>
      </c>
      <c r="J67" s="11">
        <v>0</v>
      </c>
      <c r="K67" s="11">
        <v>0</v>
      </c>
      <c r="L67" s="738"/>
    </row>
    <row r="68" spans="1:12" ht="80.25" customHeight="1" x14ac:dyDescent="0.5">
      <c r="A68" s="734" t="s">
        <v>84</v>
      </c>
      <c r="B68" s="184" t="s">
        <v>38</v>
      </c>
      <c r="C68" s="188" t="s">
        <v>14</v>
      </c>
      <c r="D68" s="470">
        <v>7400</v>
      </c>
      <c r="E68" s="470">
        <v>0</v>
      </c>
      <c r="F68" s="471">
        <v>7400</v>
      </c>
      <c r="G68" s="470"/>
      <c r="H68" s="470"/>
      <c r="I68" s="11">
        <f t="shared" si="16"/>
        <v>150</v>
      </c>
      <c r="J68" s="11">
        <v>7250</v>
      </c>
      <c r="K68" s="11">
        <v>0</v>
      </c>
      <c r="L68" s="738" t="s">
        <v>243</v>
      </c>
    </row>
    <row r="69" spans="1:12" ht="58.5" customHeight="1" x14ac:dyDescent="0.5">
      <c r="A69" s="734" t="s">
        <v>306</v>
      </c>
      <c r="B69" s="184" t="s">
        <v>19</v>
      </c>
      <c r="C69" s="188" t="s">
        <v>14</v>
      </c>
      <c r="D69" s="470">
        <v>9578</v>
      </c>
      <c r="E69" s="470">
        <v>0</v>
      </c>
      <c r="F69" s="471">
        <v>9578</v>
      </c>
      <c r="G69" s="470"/>
      <c r="H69" s="470"/>
      <c r="I69" s="11">
        <f t="shared" si="16"/>
        <v>6298</v>
      </c>
      <c r="J69" s="11">
        <v>3280</v>
      </c>
      <c r="K69" s="11">
        <v>0</v>
      </c>
      <c r="L69" s="738"/>
    </row>
    <row r="70" spans="1:12" ht="101.25" customHeight="1" x14ac:dyDescent="0.5">
      <c r="A70" s="734" t="s">
        <v>277</v>
      </c>
      <c r="B70" s="184" t="s">
        <v>115</v>
      </c>
      <c r="C70" s="188" t="s">
        <v>14</v>
      </c>
      <c r="D70" s="470">
        <v>116990</v>
      </c>
      <c r="E70" s="470">
        <v>0</v>
      </c>
      <c r="F70" s="471">
        <v>80000</v>
      </c>
      <c r="G70" s="470">
        <v>36990</v>
      </c>
      <c r="H70" s="470">
        <v>0</v>
      </c>
      <c r="I70" s="11">
        <f t="shared" si="16"/>
        <v>58890</v>
      </c>
      <c r="J70" s="11">
        <v>58100</v>
      </c>
      <c r="K70" s="11"/>
      <c r="L70" s="738"/>
    </row>
    <row r="71" spans="1:12" ht="102.75" customHeight="1" x14ac:dyDescent="0.5">
      <c r="A71" s="602" t="s">
        <v>72</v>
      </c>
      <c r="B71" s="61" t="s">
        <v>86</v>
      </c>
      <c r="C71" s="61" t="s">
        <v>14</v>
      </c>
      <c r="D71" s="470">
        <v>39621</v>
      </c>
      <c r="E71" s="470">
        <v>0</v>
      </c>
      <c r="F71" s="471">
        <v>30621</v>
      </c>
      <c r="G71" s="470">
        <v>8000</v>
      </c>
      <c r="H71" s="470"/>
      <c r="I71" s="11">
        <f>D71-J71-K71</f>
        <v>9107</v>
      </c>
      <c r="J71" s="11">
        <v>30514</v>
      </c>
      <c r="K71" s="11">
        <v>0</v>
      </c>
      <c r="L71" s="738"/>
    </row>
    <row r="72" spans="1:12" ht="73.5" customHeight="1" x14ac:dyDescent="0.5">
      <c r="A72" s="602" t="s">
        <v>21</v>
      </c>
      <c r="B72" s="61" t="s">
        <v>22</v>
      </c>
      <c r="C72" s="61" t="s">
        <v>14</v>
      </c>
      <c r="D72" s="470">
        <v>12000</v>
      </c>
      <c r="E72" s="470">
        <v>0</v>
      </c>
      <c r="F72" s="471">
        <v>11000</v>
      </c>
      <c r="G72" s="470">
        <v>1000</v>
      </c>
      <c r="H72" s="470">
        <v>0</v>
      </c>
      <c r="I72" s="11">
        <f t="shared" si="16"/>
        <v>3393</v>
      </c>
      <c r="J72" s="11">
        <v>8607</v>
      </c>
      <c r="K72" s="11">
        <v>0</v>
      </c>
      <c r="L72" s="738"/>
    </row>
    <row r="73" spans="1:12" ht="100.5" customHeight="1" x14ac:dyDescent="0.5">
      <c r="A73" s="602" t="s">
        <v>23</v>
      </c>
      <c r="B73" s="61" t="s">
        <v>24</v>
      </c>
      <c r="C73" s="61" t="s">
        <v>14</v>
      </c>
      <c r="D73" s="470">
        <v>5688</v>
      </c>
      <c r="E73" s="470">
        <v>0</v>
      </c>
      <c r="F73" s="471">
        <v>0</v>
      </c>
      <c r="G73" s="470">
        <v>5688</v>
      </c>
      <c r="H73" s="470">
        <v>0</v>
      </c>
      <c r="I73" s="11">
        <f t="shared" si="16"/>
        <v>5688</v>
      </c>
      <c r="J73" s="11">
        <v>0</v>
      </c>
      <c r="K73" s="11">
        <v>0</v>
      </c>
      <c r="L73" s="738"/>
    </row>
    <row r="74" spans="1:12" ht="78" customHeight="1" x14ac:dyDescent="0.5">
      <c r="A74" s="602" t="s">
        <v>307</v>
      </c>
      <c r="B74" s="61" t="s">
        <v>88</v>
      </c>
      <c r="C74" s="61" t="s">
        <v>14</v>
      </c>
      <c r="D74" s="470">
        <v>53408</v>
      </c>
      <c r="E74" s="470">
        <v>0</v>
      </c>
      <c r="F74" s="471">
        <v>49158</v>
      </c>
      <c r="G74" s="470">
        <v>4250</v>
      </c>
      <c r="H74" s="470"/>
      <c r="I74" s="11">
        <f t="shared" si="16"/>
        <v>15410</v>
      </c>
      <c r="J74" s="11">
        <v>37998</v>
      </c>
      <c r="K74" s="11">
        <v>0</v>
      </c>
      <c r="L74" s="738"/>
    </row>
    <row r="75" spans="1:12" ht="141.75" customHeight="1" x14ac:dyDescent="0.5">
      <c r="A75" s="602" t="s">
        <v>89</v>
      </c>
      <c r="B75" s="61" t="s">
        <v>90</v>
      </c>
      <c r="C75" s="61" t="s">
        <v>14</v>
      </c>
      <c r="D75" s="470">
        <v>3000</v>
      </c>
      <c r="E75" s="470">
        <v>0</v>
      </c>
      <c r="F75" s="471">
        <v>0</v>
      </c>
      <c r="G75" s="470">
        <v>3000</v>
      </c>
      <c r="H75" s="470">
        <v>0</v>
      </c>
      <c r="I75" s="11">
        <f t="shared" si="16"/>
        <v>3000</v>
      </c>
      <c r="J75" s="11">
        <v>0</v>
      </c>
      <c r="K75" s="11">
        <v>0</v>
      </c>
      <c r="L75" s="738"/>
    </row>
    <row r="76" spans="1:12" ht="93" customHeight="1" x14ac:dyDescent="0.5">
      <c r="A76" s="602" t="s">
        <v>324</v>
      </c>
      <c r="B76" s="61" t="s">
        <v>92</v>
      </c>
      <c r="C76" s="61" t="s">
        <v>14</v>
      </c>
      <c r="D76" s="470">
        <v>8839</v>
      </c>
      <c r="E76" s="470">
        <v>0</v>
      </c>
      <c r="F76" s="471">
        <v>8839</v>
      </c>
      <c r="G76" s="470">
        <v>0</v>
      </c>
      <c r="H76" s="470">
        <v>0</v>
      </c>
      <c r="I76" s="11">
        <f t="shared" si="16"/>
        <v>100</v>
      </c>
      <c r="J76" s="11">
        <v>8739</v>
      </c>
      <c r="K76" s="661">
        <v>0</v>
      </c>
      <c r="L76" s="738" t="s">
        <v>243</v>
      </c>
    </row>
    <row r="77" spans="1:12" ht="110.25" customHeight="1" x14ac:dyDescent="0.5">
      <c r="A77" s="602" t="s">
        <v>318</v>
      </c>
      <c r="B77" s="61" t="s">
        <v>94</v>
      </c>
      <c r="C77" s="61" t="s">
        <v>14</v>
      </c>
      <c r="D77" s="470">
        <v>15000</v>
      </c>
      <c r="E77" s="470">
        <v>0</v>
      </c>
      <c r="F77" s="471">
        <v>15000</v>
      </c>
      <c r="G77" s="470">
        <v>0</v>
      </c>
      <c r="H77" s="470">
        <v>0</v>
      </c>
      <c r="I77" s="11">
        <f t="shared" si="16"/>
        <v>0</v>
      </c>
      <c r="J77" s="11">
        <v>15000</v>
      </c>
      <c r="K77" s="661"/>
      <c r="L77" s="738" t="s">
        <v>243</v>
      </c>
    </row>
    <row r="78" spans="1:12" ht="82.5" customHeight="1" x14ac:dyDescent="0.5">
      <c r="A78" s="602" t="s">
        <v>319</v>
      </c>
      <c r="B78" s="61" t="s">
        <v>96</v>
      </c>
      <c r="C78" s="61" t="s">
        <v>14</v>
      </c>
      <c r="D78" s="470">
        <v>5000</v>
      </c>
      <c r="E78" s="470">
        <v>0</v>
      </c>
      <c r="F78" s="471">
        <v>5000</v>
      </c>
      <c r="G78" s="470">
        <v>0</v>
      </c>
      <c r="H78" s="470">
        <v>0</v>
      </c>
      <c r="I78" s="11">
        <f t="shared" si="16"/>
        <v>0</v>
      </c>
      <c r="J78" s="11">
        <v>5000</v>
      </c>
      <c r="K78" s="11">
        <v>0</v>
      </c>
      <c r="L78" s="738" t="s">
        <v>243</v>
      </c>
    </row>
    <row r="79" spans="1:12" ht="43.5" customHeight="1" x14ac:dyDescent="0.5">
      <c r="A79" s="602" t="s">
        <v>97</v>
      </c>
      <c r="B79" s="61" t="s">
        <v>27</v>
      </c>
      <c r="C79" s="61" t="s">
        <v>14</v>
      </c>
      <c r="D79" s="470">
        <v>4068</v>
      </c>
      <c r="E79" s="470">
        <v>0</v>
      </c>
      <c r="F79" s="471">
        <v>4068</v>
      </c>
      <c r="G79" s="470">
        <v>0</v>
      </c>
      <c r="H79" s="470">
        <v>0</v>
      </c>
      <c r="I79" s="11">
        <f t="shared" si="16"/>
        <v>3</v>
      </c>
      <c r="J79" s="11">
        <v>4065</v>
      </c>
      <c r="K79" s="661">
        <v>0</v>
      </c>
      <c r="L79" s="738" t="s">
        <v>243</v>
      </c>
    </row>
    <row r="80" spans="1:12" ht="77.25" customHeight="1" x14ac:dyDescent="0.5">
      <c r="A80" s="602" t="s">
        <v>325</v>
      </c>
      <c r="B80" s="61" t="s">
        <v>26</v>
      </c>
      <c r="C80" s="61" t="s">
        <v>14</v>
      </c>
      <c r="D80" s="470">
        <v>4069</v>
      </c>
      <c r="E80" s="470">
        <v>0</v>
      </c>
      <c r="F80" s="471">
        <v>3600</v>
      </c>
      <c r="G80" s="470">
        <v>469</v>
      </c>
      <c r="H80" s="470">
        <v>0</v>
      </c>
      <c r="I80" s="11">
        <f t="shared" si="16"/>
        <v>4069</v>
      </c>
      <c r="J80" s="11">
        <v>0</v>
      </c>
      <c r="K80" s="661">
        <v>0</v>
      </c>
      <c r="L80" s="738"/>
    </row>
    <row r="81" spans="1:12" ht="38.25" customHeight="1" x14ac:dyDescent="0.5">
      <c r="A81" s="602" t="s">
        <v>98</v>
      </c>
      <c r="B81" s="61" t="s">
        <v>99</v>
      </c>
      <c r="C81" s="61" t="s">
        <v>14</v>
      </c>
      <c r="D81" s="470">
        <v>4068</v>
      </c>
      <c r="E81" s="470">
        <v>0</v>
      </c>
      <c r="F81" s="471">
        <v>4068</v>
      </c>
      <c r="G81" s="470">
        <v>0</v>
      </c>
      <c r="H81" s="470">
        <v>0</v>
      </c>
      <c r="I81" s="11">
        <f t="shared" si="16"/>
        <v>0</v>
      </c>
      <c r="J81" s="11">
        <v>4068</v>
      </c>
      <c r="K81" s="661">
        <v>0</v>
      </c>
      <c r="L81" s="738" t="s">
        <v>243</v>
      </c>
    </row>
    <row r="82" spans="1:12" ht="39.75" customHeight="1" x14ac:dyDescent="0.5">
      <c r="A82" s="602" t="s">
        <v>28</v>
      </c>
      <c r="B82" s="61" t="s">
        <v>29</v>
      </c>
      <c r="C82" s="61" t="s">
        <v>14</v>
      </c>
      <c r="D82" s="470">
        <v>4068</v>
      </c>
      <c r="E82" s="470">
        <v>0</v>
      </c>
      <c r="F82" s="471">
        <v>4068</v>
      </c>
      <c r="G82" s="470">
        <v>0</v>
      </c>
      <c r="H82" s="470">
        <v>0</v>
      </c>
      <c r="I82" s="11">
        <f t="shared" si="16"/>
        <v>0</v>
      </c>
      <c r="J82" s="11">
        <v>4068</v>
      </c>
      <c r="K82" s="661">
        <v>0</v>
      </c>
      <c r="L82" s="738" t="s">
        <v>243</v>
      </c>
    </row>
    <row r="83" spans="1:12" ht="84" customHeight="1" x14ac:dyDescent="0.5">
      <c r="A83" s="602" t="s">
        <v>71</v>
      </c>
      <c r="B83" s="61" t="s">
        <v>30</v>
      </c>
      <c r="C83" s="61" t="s">
        <v>14</v>
      </c>
      <c r="D83" s="470">
        <v>56701</v>
      </c>
      <c r="E83" s="470">
        <v>0</v>
      </c>
      <c r="F83" s="471">
        <v>32400</v>
      </c>
      <c r="G83" s="470">
        <v>18101</v>
      </c>
      <c r="H83" s="470">
        <v>6200</v>
      </c>
      <c r="I83" s="11">
        <f t="shared" si="16"/>
        <v>25590</v>
      </c>
      <c r="J83" s="11">
        <v>31111</v>
      </c>
      <c r="K83" s="661">
        <v>0</v>
      </c>
      <c r="L83" s="322"/>
    </row>
    <row r="84" spans="1:12" ht="72" customHeight="1" x14ac:dyDescent="0.5">
      <c r="A84" s="602" t="s">
        <v>100</v>
      </c>
      <c r="B84" s="61" t="s">
        <v>32</v>
      </c>
      <c r="C84" s="61" t="s">
        <v>14</v>
      </c>
      <c r="D84" s="470">
        <v>3500</v>
      </c>
      <c r="E84" s="470">
        <v>0</v>
      </c>
      <c r="F84" s="471">
        <v>3500</v>
      </c>
      <c r="G84" s="470">
        <v>0</v>
      </c>
      <c r="H84" s="470">
        <v>0</v>
      </c>
      <c r="I84" s="11">
        <f t="shared" si="16"/>
        <v>0</v>
      </c>
      <c r="J84" s="11">
        <v>3500</v>
      </c>
      <c r="K84" s="661">
        <v>0</v>
      </c>
      <c r="L84" s="738" t="s">
        <v>243</v>
      </c>
    </row>
    <row r="85" spans="1:12" ht="67.5" customHeight="1" x14ac:dyDescent="0.5">
      <c r="A85" s="602" t="s">
        <v>101</v>
      </c>
      <c r="B85" s="61" t="s">
        <v>33</v>
      </c>
      <c r="C85" s="61" t="s">
        <v>14</v>
      </c>
      <c r="D85" s="470">
        <v>3500</v>
      </c>
      <c r="E85" s="470">
        <v>0</v>
      </c>
      <c r="F85" s="471">
        <v>3500</v>
      </c>
      <c r="G85" s="470">
        <v>0</v>
      </c>
      <c r="H85" s="470">
        <v>0</v>
      </c>
      <c r="I85" s="11">
        <f t="shared" si="16"/>
        <v>0</v>
      </c>
      <c r="J85" s="11">
        <v>3500</v>
      </c>
      <c r="K85" s="661">
        <v>0</v>
      </c>
      <c r="L85" s="738" t="s">
        <v>243</v>
      </c>
    </row>
    <row r="86" spans="1:12" ht="46.5" customHeight="1" x14ac:dyDescent="0.5">
      <c r="A86" s="602" t="s">
        <v>102</v>
      </c>
      <c r="B86" s="61" t="s">
        <v>103</v>
      </c>
      <c r="C86" s="61" t="s">
        <v>14</v>
      </c>
      <c r="D86" s="470">
        <v>2800</v>
      </c>
      <c r="E86" s="470">
        <v>0</v>
      </c>
      <c r="F86" s="471">
        <v>2800</v>
      </c>
      <c r="G86" s="470">
        <v>0</v>
      </c>
      <c r="H86" s="470">
        <v>0</v>
      </c>
      <c r="I86" s="11">
        <f t="shared" si="16"/>
        <v>0</v>
      </c>
      <c r="J86" s="11">
        <v>2800</v>
      </c>
      <c r="K86" s="661">
        <v>0</v>
      </c>
      <c r="L86" s="738" t="s">
        <v>243</v>
      </c>
    </row>
    <row r="87" spans="1:12" ht="36.75" customHeight="1" x14ac:dyDescent="0.5">
      <c r="A87" s="602" t="s">
        <v>104</v>
      </c>
      <c r="B87" s="61" t="s">
        <v>103</v>
      </c>
      <c r="C87" s="61" t="s">
        <v>14</v>
      </c>
      <c r="D87" s="470">
        <v>8400</v>
      </c>
      <c r="E87" s="470">
        <v>0</v>
      </c>
      <c r="F87" s="471">
        <v>0</v>
      </c>
      <c r="G87" s="470">
        <v>8400</v>
      </c>
      <c r="H87" s="470">
        <v>0</v>
      </c>
      <c r="I87" s="11">
        <f t="shared" si="16"/>
        <v>8400</v>
      </c>
      <c r="J87" s="11">
        <v>0</v>
      </c>
      <c r="K87" s="661">
        <v>0</v>
      </c>
      <c r="L87" s="738"/>
    </row>
    <row r="88" spans="1:12" ht="42" customHeight="1" x14ac:dyDescent="0.5">
      <c r="A88" s="602" t="s">
        <v>105</v>
      </c>
      <c r="B88" s="61" t="s">
        <v>35</v>
      </c>
      <c r="C88" s="61" t="s">
        <v>14</v>
      </c>
      <c r="D88" s="470">
        <v>3600</v>
      </c>
      <c r="E88" s="470">
        <v>0</v>
      </c>
      <c r="F88" s="471">
        <v>0</v>
      </c>
      <c r="G88" s="470">
        <v>3600</v>
      </c>
      <c r="H88" s="470">
        <v>0</v>
      </c>
      <c r="I88" s="11">
        <f t="shared" si="16"/>
        <v>3600</v>
      </c>
      <c r="J88" s="11">
        <v>0</v>
      </c>
      <c r="K88" s="661">
        <v>0</v>
      </c>
      <c r="L88" s="738"/>
    </row>
    <row r="89" spans="1:12" ht="40.5" customHeight="1" x14ac:dyDescent="0.5">
      <c r="A89" s="602" t="s">
        <v>31</v>
      </c>
      <c r="B89" s="61" t="s">
        <v>106</v>
      </c>
      <c r="C89" s="61" t="s">
        <v>14</v>
      </c>
      <c r="D89" s="470">
        <v>5000</v>
      </c>
      <c r="E89" s="470">
        <v>0</v>
      </c>
      <c r="F89" s="471">
        <v>0</v>
      </c>
      <c r="G89" s="470">
        <v>5000</v>
      </c>
      <c r="H89" s="470">
        <v>0</v>
      </c>
      <c r="I89" s="11">
        <f t="shared" si="16"/>
        <v>5000</v>
      </c>
      <c r="J89" s="11">
        <v>0</v>
      </c>
      <c r="K89" s="661">
        <v>0</v>
      </c>
      <c r="L89" s="738"/>
    </row>
    <row r="90" spans="1:12" ht="46.5" customHeight="1" x14ac:dyDescent="0.5">
      <c r="A90" s="602" t="s">
        <v>107</v>
      </c>
      <c r="B90" s="42" t="s">
        <v>108</v>
      </c>
      <c r="C90" s="61" t="s">
        <v>14</v>
      </c>
      <c r="D90" s="470">
        <v>753</v>
      </c>
      <c r="E90" s="470">
        <v>0</v>
      </c>
      <c r="F90" s="471">
        <v>0</v>
      </c>
      <c r="G90" s="470">
        <v>753</v>
      </c>
      <c r="H90" s="470">
        <v>0</v>
      </c>
      <c r="I90" s="11">
        <f t="shared" si="16"/>
        <v>753</v>
      </c>
      <c r="J90" s="11">
        <v>0</v>
      </c>
      <c r="K90" s="661">
        <v>0</v>
      </c>
      <c r="L90" s="322"/>
    </row>
    <row r="91" spans="1:12" ht="40.5" customHeight="1" x14ac:dyDescent="0.5">
      <c r="A91" s="602" t="s">
        <v>109</v>
      </c>
      <c r="B91" s="61" t="s">
        <v>36</v>
      </c>
      <c r="C91" s="61" t="s">
        <v>14</v>
      </c>
      <c r="D91" s="470">
        <v>3000</v>
      </c>
      <c r="E91" s="470">
        <v>0</v>
      </c>
      <c r="F91" s="471">
        <v>3000</v>
      </c>
      <c r="G91" s="470">
        <v>0</v>
      </c>
      <c r="H91" s="470">
        <v>0</v>
      </c>
      <c r="I91" s="11">
        <f t="shared" si="16"/>
        <v>0</v>
      </c>
      <c r="J91" s="11">
        <v>3000</v>
      </c>
      <c r="K91" s="661">
        <v>0</v>
      </c>
      <c r="L91" s="738" t="s">
        <v>243</v>
      </c>
    </row>
    <row r="92" spans="1:12" ht="48" customHeight="1" x14ac:dyDescent="0.5">
      <c r="A92" s="602" t="s">
        <v>34</v>
      </c>
      <c r="B92" s="42" t="s">
        <v>110</v>
      </c>
      <c r="C92" s="61" t="s">
        <v>14</v>
      </c>
      <c r="D92" s="470">
        <v>6000</v>
      </c>
      <c r="E92" s="470">
        <v>0</v>
      </c>
      <c r="F92" s="471">
        <v>6000</v>
      </c>
      <c r="G92" s="470">
        <v>0</v>
      </c>
      <c r="H92" s="470">
        <v>0</v>
      </c>
      <c r="I92" s="11">
        <f t="shared" si="16"/>
        <v>480</v>
      </c>
      <c r="J92" s="11">
        <v>5520</v>
      </c>
      <c r="K92" s="661">
        <v>0</v>
      </c>
      <c r="L92" s="738" t="s">
        <v>243</v>
      </c>
    </row>
    <row r="93" spans="1:12" ht="46.5" customHeight="1" x14ac:dyDescent="0.5">
      <c r="A93" s="602" t="s">
        <v>111</v>
      </c>
      <c r="B93" s="61" t="s">
        <v>112</v>
      </c>
      <c r="C93" s="61" t="s">
        <v>14</v>
      </c>
      <c r="D93" s="470">
        <v>9000</v>
      </c>
      <c r="E93" s="470">
        <v>0</v>
      </c>
      <c r="F93" s="471">
        <v>0</v>
      </c>
      <c r="G93" s="470">
        <v>9000</v>
      </c>
      <c r="H93" s="470">
        <v>0</v>
      </c>
      <c r="I93" s="11">
        <f t="shared" si="16"/>
        <v>9000</v>
      </c>
      <c r="J93" s="11">
        <v>0</v>
      </c>
      <c r="K93" s="661">
        <v>0</v>
      </c>
      <c r="L93" s="738"/>
    </row>
    <row r="94" spans="1:12" ht="40.5" customHeight="1" x14ac:dyDescent="0.5">
      <c r="A94" s="602" t="s">
        <v>113</v>
      </c>
      <c r="B94" s="61" t="s">
        <v>112</v>
      </c>
      <c r="C94" s="61" t="s">
        <v>14</v>
      </c>
      <c r="D94" s="470">
        <v>3000</v>
      </c>
      <c r="E94" s="470">
        <v>0</v>
      </c>
      <c r="F94" s="471">
        <v>0</v>
      </c>
      <c r="G94" s="470">
        <v>3000</v>
      </c>
      <c r="H94" s="470">
        <v>0</v>
      </c>
      <c r="I94" s="11">
        <f t="shared" si="16"/>
        <v>3000</v>
      </c>
      <c r="J94" s="11">
        <v>0</v>
      </c>
      <c r="K94" s="661">
        <v>0</v>
      </c>
      <c r="L94" s="322"/>
    </row>
    <row r="95" spans="1:12" ht="137.25" customHeight="1" x14ac:dyDescent="0.5">
      <c r="A95" s="602" t="s">
        <v>114</v>
      </c>
      <c r="B95" s="61" t="s">
        <v>115</v>
      </c>
      <c r="C95" s="61" t="s">
        <v>14</v>
      </c>
      <c r="D95" s="470">
        <v>600000</v>
      </c>
      <c r="E95" s="470">
        <v>150000</v>
      </c>
      <c r="F95" s="471">
        <v>150000</v>
      </c>
      <c r="G95" s="470">
        <v>150000</v>
      </c>
      <c r="H95" s="470">
        <v>150000</v>
      </c>
      <c r="I95" s="11">
        <f t="shared" si="16"/>
        <v>510495</v>
      </c>
      <c r="J95" s="11">
        <v>89505</v>
      </c>
      <c r="K95" s="661">
        <v>0</v>
      </c>
      <c r="L95" s="322"/>
    </row>
    <row r="96" spans="1:12" ht="79.5" customHeight="1" x14ac:dyDescent="0.5">
      <c r="A96" s="744" t="s">
        <v>116</v>
      </c>
      <c r="B96" s="42" t="s">
        <v>39</v>
      </c>
      <c r="C96" s="61" t="s">
        <v>14</v>
      </c>
      <c r="D96" s="470">
        <v>175000</v>
      </c>
      <c r="E96" s="470">
        <v>0</v>
      </c>
      <c r="F96" s="471">
        <v>65000</v>
      </c>
      <c r="G96" s="470">
        <v>90000</v>
      </c>
      <c r="H96" s="470">
        <v>20000</v>
      </c>
      <c r="I96" s="11">
        <f t="shared" si="16"/>
        <v>118290</v>
      </c>
      <c r="J96" s="11">
        <v>56710</v>
      </c>
      <c r="K96" s="724">
        <v>0</v>
      </c>
      <c r="L96" s="322"/>
    </row>
    <row r="97" spans="1:12" ht="116.25" customHeight="1" x14ac:dyDescent="0.5">
      <c r="A97" s="790" t="s">
        <v>148</v>
      </c>
      <c r="B97" s="188" t="s">
        <v>16</v>
      </c>
      <c r="C97" s="188" t="s">
        <v>37</v>
      </c>
      <c r="D97" s="79">
        <v>96700</v>
      </c>
      <c r="E97" s="467">
        <v>0</v>
      </c>
      <c r="F97" s="467">
        <v>55300</v>
      </c>
      <c r="G97" s="467">
        <v>31100</v>
      </c>
      <c r="H97" s="467">
        <v>10300</v>
      </c>
      <c r="I97" s="754">
        <f>I98+I99+I100+I101+I102+I103+I104</f>
        <v>75100</v>
      </c>
      <c r="J97" s="471">
        <f>J98+J99+J100+J101+J102+J103+J104</f>
        <v>21600</v>
      </c>
      <c r="K97" s="712">
        <f>K98+K99+K100+K101+K102+K103+K104</f>
        <v>0</v>
      </c>
      <c r="L97" s="169"/>
    </row>
    <row r="98" spans="1:12" ht="74.25" customHeight="1" x14ac:dyDescent="0.5">
      <c r="A98" s="184" t="s">
        <v>308</v>
      </c>
      <c r="B98" s="188" t="s">
        <v>18</v>
      </c>
      <c r="C98" s="188" t="s">
        <v>37</v>
      </c>
      <c r="D98" s="471">
        <v>10800</v>
      </c>
      <c r="E98" s="471">
        <v>0</v>
      </c>
      <c r="F98" s="471">
        <v>10800</v>
      </c>
      <c r="G98" s="471">
        <v>0</v>
      </c>
      <c r="H98" s="471">
        <v>0</v>
      </c>
      <c r="I98" s="471">
        <f t="shared" ref="I98:I107" si="17">D98-J98-K98</f>
        <v>0</v>
      </c>
      <c r="J98" s="471">
        <v>10800</v>
      </c>
      <c r="K98" s="471"/>
      <c r="L98" s="738" t="s">
        <v>243</v>
      </c>
    </row>
    <row r="99" spans="1:12" ht="116.25" customHeight="1" x14ac:dyDescent="0.5">
      <c r="A99" s="750" t="s">
        <v>327</v>
      </c>
      <c r="B99" s="188" t="s">
        <v>18</v>
      </c>
      <c r="C99" s="188" t="s">
        <v>37</v>
      </c>
      <c r="D99" s="471">
        <v>22000</v>
      </c>
      <c r="E99" s="471"/>
      <c r="F99" s="471">
        <v>12000</v>
      </c>
      <c r="G99" s="471">
        <v>10000</v>
      </c>
      <c r="H99" s="471">
        <v>0</v>
      </c>
      <c r="I99" s="471">
        <f t="shared" si="17"/>
        <v>22000</v>
      </c>
      <c r="J99" s="471"/>
      <c r="K99" s="471"/>
      <c r="L99" s="738"/>
    </row>
    <row r="100" spans="1:12" ht="84.75" customHeight="1" x14ac:dyDescent="0.5">
      <c r="A100" s="603" t="s">
        <v>141</v>
      </c>
      <c r="B100" s="188" t="s">
        <v>135</v>
      </c>
      <c r="C100" s="188" t="s">
        <v>37</v>
      </c>
      <c r="D100" s="471">
        <v>7200</v>
      </c>
      <c r="E100" s="471">
        <v>0</v>
      </c>
      <c r="F100" s="471">
        <v>3600</v>
      </c>
      <c r="G100" s="471">
        <v>3600</v>
      </c>
      <c r="H100" s="471">
        <v>0</v>
      </c>
      <c r="I100" s="471">
        <f t="shared" si="17"/>
        <v>3600</v>
      </c>
      <c r="J100" s="471">
        <v>3600</v>
      </c>
      <c r="K100" s="471"/>
      <c r="L100" s="322"/>
    </row>
    <row r="101" spans="1:12" ht="117.75" customHeight="1" x14ac:dyDescent="0.5">
      <c r="A101" s="184" t="s">
        <v>142</v>
      </c>
      <c r="B101" s="791" t="s">
        <v>38</v>
      </c>
      <c r="C101" s="188" t="s">
        <v>37</v>
      </c>
      <c r="D101" s="471">
        <v>6200</v>
      </c>
      <c r="E101" s="471">
        <v>0</v>
      </c>
      <c r="F101" s="471">
        <v>0</v>
      </c>
      <c r="G101" s="471">
        <v>0</v>
      </c>
      <c r="H101" s="471">
        <v>6200</v>
      </c>
      <c r="I101" s="471">
        <f t="shared" si="17"/>
        <v>6200</v>
      </c>
      <c r="J101" s="471"/>
      <c r="K101" s="471"/>
      <c r="L101" s="738"/>
    </row>
    <row r="102" spans="1:12" ht="91.5" customHeight="1" x14ac:dyDescent="0.5">
      <c r="A102" s="188" t="s">
        <v>328</v>
      </c>
      <c r="B102" s="791" t="s">
        <v>19</v>
      </c>
      <c r="C102" s="791" t="s">
        <v>37</v>
      </c>
      <c r="D102" s="792">
        <v>26600</v>
      </c>
      <c r="E102" s="471">
        <v>0</v>
      </c>
      <c r="F102" s="471">
        <v>13300</v>
      </c>
      <c r="G102" s="471">
        <v>13300</v>
      </c>
      <c r="H102" s="471">
        <v>0</v>
      </c>
      <c r="I102" s="471">
        <f t="shared" si="17"/>
        <v>26600</v>
      </c>
      <c r="J102" s="471"/>
      <c r="K102" s="712"/>
      <c r="L102" s="738"/>
    </row>
    <row r="103" spans="1:12" ht="160.5" customHeight="1" x14ac:dyDescent="0.5">
      <c r="A103" s="791" t="s">
        <v>144</v>
      </c>
      <c r="B103" s="791" t="s">
        <v>19</v>
      </c>
      <c r="C103" s="791" t="s">
        <v>37</v>
      </c>
      <c r="D103" s="792">
        <v>7200</v>
      </c>
      <c r="E103" s="471">
        <v>0</v>
      </c>
      <c r="F103" s="471">
        <v>7200</v>
      </c>
      <c r="G103" s="471">
        <v>0</v>
      </c>
      <c r="H103" s="471">
        <v>0</v>
      </c>
      <c r="I103" s="471">
        <f t="shared" si="17"/>
        <v>0</v>
      </c>
      <c r="J103" s="471">
        <v>7200</v>
      </c>
      <c r="K103" s="712"/>
      <c r="L103" s="738" t="s">
        <v>243</v>
      </c>
    </row>
    <row r="104" spans="1:12" s="793" customFormat="1" ht="107.25" customHeight="1" x14ac:dyDescent="0.5">
      <c r="A104" s="791" t="s">
        <v>329</v>
      </c>
      <c r="B104" s="791" t="s">
        <v>50</v>
      </c>
      <c r="C104" s="791" t="s">
        <v>37</v>
      </c>
      <c r="D104" s="792">
        <v>16700</v>
      </c>
      <c r="E104" s="471">
        <v>0</v>
      </c>
      <c r="F104" s="471">
        <v>8350</v>
      </c>
      <c r="G104" s="471">
        <v>4175</v>
      </c>
      <c r="H104" s="471">
        <v>4175</v>
      </c>
      <c r="I104" s="471">
        <f t="shared" si="17"/>
        <v>16700</v>
      </c>
      <c r="J104" s="471"/>
      <c r="K104" s="712"/>
      <c r="L104" s="738"/>
    </row>
    <row r="105" spans="1:12" s="793" customFormat="1" ht="110.25" customHeight="1" x14ac:dyDescent="0.5">
      <c r="A105" s="794" t="s">
        <v>160</v>
      </c>
      <c r="B105" s="791" t="s">
        <v>39</v>
      </c>
      <c r="C105" s="791" t="s">
        <v>37</v>
      </c>
      <c r="D105" s="795">
        <v>50000</v>
      </c>
      <c r="E105" s="470">
        <v>0</v>
      </c>
      <c r="F105" s="471">
        <v>50000</v>
      </c>
      <c r="G105" s="470">
        <v>0</v>
      </c>
      <c r="H105" s="470">
        <v>0</v>
      </c>
      <c r="I105" s="493">
        <f t="shared" si="17"/>
        <v>0</v>
      </c>
      <c r="J105" s="493">
        <v>50000</v>
      </c>
      <c r="K105" s="711"/>
      <c r="L105" s="738" t="s">
        <v>243</v>
      </c>
    </row>
    <row r="106" spans="1:12" s="793" customFormat="1" ht="123.75" customHeight="1" x14ac:dyDescent="0.5">
      <c r="A106" s="796" t="s">
        <v>149</v>
      </c>
      <c r="B106" s="791" t="s">
        <v>39</v>
      </c>
      <c r="C106" s="791" t="s">
        <v>40</v>
      </c>
      <c r="D106" s="544">
        <v>279000</v>
      </c>
      <c r="E106" s="445">
        <v>78000</v>
      </c>
      <c r="F106" s="445">
        <v>87000</v>
      </c>
      <c r="G106" s="445">
        <v>0</v>
      </c>
      <c r="H106" s="445">
        <v>114000</v>
      </c>
      <c r="I106" s="471">
        <f t="shared" si="17"/>
        <v>118306.6</v>
      </c>
      <c r="J106" s="471">
        <v>160693.4</v>
      </c>
      <c r="K106" s="712">
        <v>0</v>
      </c>
      <c r="L106" s="797"/>
    </row>
    <row r="107" spans="1:12" s="793" customFormat="1" ht="124.5" customHeight="1" x14ac:dyDescent="0.5">
      <c r="A107" s="184" t="s">
        <v>150</v>
      </c>
      <c r="B107" s="188" t="s">
        <v>39</v>
      </c>
      <c r="C107" s="188" t="s">
        <v>40</v>
      </c>
      <c r="D107" s="11">
        <v>71000</v>
      </c>
      <c r="E107" s="445">
        <v>0</v>
      </c>
      <c r="F107" s="445">
        <v>0</v>
      </c>
      <c r="G107" s="445">
        <v>24000</v>
      </c>
      <c r="H107" s="445">
        <v>47000</v>
      </c>
      <c r="I107" s="471">
        <f t="shared" si="17"/>
        <v>71000</v>
      </c>
      <c r="J107" s="798"/>
      <c r="K107" s="799"/>
      <c r="L107" s="797"/>
    </row>
    <row r="108" spans="1:12" ht="113.25" customHeight="1" x14ac:dyDescent="0.5">
      <c r="A108" s="184" t="s">
        <v>151</v>
      </c>
      <c r="B108" s="188" t="s">
        <v>39</v>
      </c>
      <c r="C108" s="188" t="s">
        <v>40</v>
      </c>
      <c r="D108" s="11">
        <v>350000</v>
      </c>
      <c r="E108" s="445">
        <v>350000</v>
      </c>
      <c r="F108" s="445">
        <v>0</v>
      </c>
      <c r="G108" s="445">
        <v>0</v>
      </c>
      <c r="H108" s="445">
        <v>0</v>
      </c>
      <c r="I108" s="471">
        <f>D108-J108</f>
        <v>9.0000000025611371E-2</v>
      </c>
      <c r="J108" s="471">
        <v>349999.91</v>
      </c>
      <c r="K108" s="799"/>
      <c r="L108" s="322" t="s">
        <v>243</v>
      </c>
    </row>
    <row r="109" spans="1:12" ht="117" customHeight="1" x14ac:dyDescent="0.5">
      <c r="A109" s="750" t="s">
        <v>220</v>
      </c>
      <c r="B109" s="188" t="s">
        <v>39</v>
      </c>
      <c r="C109" s="188" t="s">
        <v>43</v>
      </c>
      <c r="D109" s="568">
        <v>384900</v>
      </c>
      <c r="E109" s="568">
        <v>0</v>
      </c>
      <c r="F109" s="553">
        <v>169900</v>
      </c>
      <c r="G109" s="568">
        <v>142000</v>
      </c>
      <c r="H109" s="568">
        <v>73000</v>
      </c>
      <c r="I109" s="660"/>
      <c r="J109" s="660">
        <v>167450</v>
      </c>
      <c r="K109" s="660">
        <v>0</v>
      </c>
      <c r="L109" s="322"/>
    </row>
    <row r="110" spans="1:12" ht="51.75" customHeight="1" x14ac:dyDescent="0.5">
      <c r="A110" s="1083" t="s">
        <v>41</v>
      </c>
      <c r="B110" s="1084"/>
      <c r="C110" s="1085"/>
      <c r="D110" s="79">
        <f t="shared" ref="D110:H111" si="18">D111</f>
        <v>44000</v>
      </c>
      <c r="E110" s="79">
        <f t="shared" si="18"/>
        <v>0</v>
      </c>
      <c r="F110" s="79">
        <f t="shared" si="18"/>
        <v>0</v>
      </c>
      <c r="G110" s="79">
        <f t="shared" si="18"/>
        <v>33000</v>
      </c>
      <c r="H110" s="79">
        <f t="shared" si="18"/>
        <v>11000</v>
      </c>
      <c r="I110" s="800">
        <f>I111</f>
        <v>44000</v>
      </c>
      <c r="J110" s="800">
        <f t="shared" ref="J110:L111" si="19">J111</f>
        <v>0</v>
      </c>
      <c r="K110" s="800">
        <f t="shared" si="19"/>
        <v>0</v>
      </c>
      <c r="L110" s="801">
        <f t="shared" si="19"/>
        <v>0</v>
      </c>
    </row>
    <row r="111" spans="1:12" ht="44.25" customHeight="1" x14ac:dyDescent="0.5">
      <c r="A111" s="1083" t="s">
        <v>152</v>
      </c>
      <c r="B111" s="1084"/>
      <c r="C111" s="1085"/>
      <c r="D111" s="79">
        <f t="shared" si="18"/>
        <v>44000</v>
      </c>
      <c r="E111" s="79">
        <f t="shared" si="18"/>
        <v>0</v>
      </c>
      <c r="F111" s="79">
        <f t="shared" si="18"/>
        <v>0</v>
      </c>
      <c r="G111" s="79">
        <f t="shared" si="18"/>
        <v>33000</v>
      </c>
      <c r="H111" s="79">
        <f t="shared" si="18"/>
        <v>11000</v>
      </c>
      <c r="I111" s="800">
        <f>I112</f>
        <v>44000</v>
      </c>
      <c r="J111" s="800">
        <f t="shared" si="19"/>
        <v>0</v>
      </c>
      <c r="K111" s="800">
        <f t="shared" si="19"/>
        <v>0</v>
      </c>
      <c r="L111" s="801">
        <f t="shared" si="19"/>
        <v>0</v>
      </c>
    </row>
    <row r="112" spans="1:12" ht="113.25" customHeight="1" x14ac:dyDescent="0.5">
      <c r="A112" s="730" t="s">
        <v>117</v>
      </c>
      <c r="B112" s="188" t="s">
        <v>42</v>
      </c>
      <c r="C112" s="188" t="s">
        <v>43</v>
      </c>
      <c r="D112" s="79">
        <v>44000</v>
      </c>
      <c r="E112" s="466">
        <v>0</v>
      </c>
      <c r="F112" s="467">
        <v>0</v>
      </c>
      <c r="G112" s="466">
        <v>33000</v>
      </c>
      <c r="H112" s="466">
        <v>11000</v>
      </c>
      <c r="I112" s="800">
        <f>D112-J112-K112</f>
        <v>44000</v>
      </c>
      <c r="J112" s="493">
        <v>0</v>
      </c>
      <c r="K112" s="493"/>
      <c r="L112" s="174"/>
    </row>
    <row r="113" spans="1:12" ht="30" customHeight="1" x14ac:dyDescent="0.5">
      <c r="A113" s="1086" t="s">
        <v>44</v>
      </c>
      <c r="B113" s="1087"/>
      <c r="C113" s="763"/>
      <c r="D113" s="802">
        <f>D110+D57+D54</f>
        <v>33676300</v>
      </c>
      <c r="E113" s="802">
        <f t="shared" ref="E113:L113" si="20">E110+E57+E54</f>
        <v>581670</v>
      </c>
      <c r="F113" s="803">
        <f t="shared" si="20"/>
        <v>997130</v>
      </c>
      <c r="G113" s="802">
        <f t="shared" si="20"/>
        <v>31659700</v>
      </c>
      <c r="H113" s="802">
        <f>H110+H57+H54</f>
        <v>437800</v>
      </c>
      <c r="I113" s="804">
        <f>I110+I57+I54</f>
        <v>32187911.690000001</v>
      </c>
      <c r="J113" s="804">
        <f>J110+J57+J54</f>
        <v>880397.31</v>
      </c>
      <c r="K113" s="804">
        <f>K110+K57+K54</f>
        <v>26876</v>
      </c>
      <c r="L113" s="805">
        <f t="shared" si="20"/>
        <v>0</v>
      </c>
    </row>
    <row r="114" spans="1:12" ht="30" customHeight="1" x14ac:dyDescent="0.5">
      <c r="A114" s="375"/>
      <c r="B114" s="375"/>
      <c r="C114" s="376"/>
      <c r="D114" s="725"/>
      <c r="E114" s="725"/>
      <c r="F114" s="726"/>
      <c r="G114" s="725"/>
      <c r="H114" s="725"/>
      <c r="I114" s="727"/>
      <c r="J114" s="727"/>
      <c r="K114" s="727"/>
      <c r="L114" s="533"/>
    </row>
    <row r="115" spans="1:12" ht="30" customHeight="1" x14ac:dyDescent="0.5">
      <c r="A115" s="378"/>
      <c r="B115" s="378"/>
      <c r="C115" s="379"/>
      <c r="D115" s="745"/>
      <c r="E115" s="745"/>
      <c r="F115" s="746"/>
      <c r="G115" s="745"/>
      <c r="H115" s="745"/>
      <c r="I115" s="747"/>
      <c r="J115" s="747"/>
      <c r="K115" s="747"/>
      <c r="L115" s="138"/>
    </row>
    <row r="116" spans="1:12" ht="30" customHeight="1" x14ac:dyDescent="0.5">
      <c r="A116" s="378"/>
      <c r="B116" s="378"/>
      <c r="C116" s="379"/>
      <c r="D116" s="745"/>
      <c r="E116" s="745"/>
      <c r="F116" s="746"/>
      <c r="G116" s="745"/>
      <c r="H116" s="745"/>
      <c r="I116" s="747"/>
      <c r="J116" s="747"/>
      <c r="K116" s="747"/>
      <c r="L116" s="138"/>
    </row>
    <row r="117" spans="1:12" ht="30" customHeight="1" x14ac:dyDescent="0.5">
      <c r="A117" s="378"/>
      <c r="B117" s="378"/>
      <c r="C117" s="379"/>
      <c r="D117" s="745"/>
      <c r="E117" s="745"/>
      <c r="F117" s="746"/>
      <c r="G117" s="745"/>
      <c r="H117" s="745"/>
      <c r="I117" s="747"/>
      <c r="J117" s="747"/>
      <c r="K117" s="747"/>
      <c r="L117" s="138"/>
    </row>
    <row r="118" spans="1:12" ht="21.75" customHeight="1" x14ac:dyDescent="0.5">
      <c r="A118" s="378"/>
      <c r="B118" s="378"/>
      <c r="C118" s="379"/>
      <c r="D118" s="745"/>
      <c r="E118" s="745"/>
      <c r="F118" s="746"/>
      <c r="G118" s="745"/>
      <c r="H118" s="745"/>
      <c r="I118" s="747"/>
      <c r="J118" s="747"/>
      <c r="K118" s="747"/>
      <c r="L118" s="138"/>
    </row>
    <row r="119" spans="1:12" ht="25.5" customHeight="1" x14ac:dyDescent="0.5">
      <c r="A119" s="1088" t="s">
        <v>45</v>
      </c>
      <c r="B119" s="1089"/>
      <c r="C119" s="1090"/>
      <c r="D119" s="806">
        <f>D121+D124</f>
        <v>4040600</v>
      </c>
      <c r="E119" s="806">
        <f t="shared" ref="E119:J119" si="21">E121+E124</f>
        <v>954100</v>
      </c>
      <c r="F119" s="807">
        <f t="shared" si="21"/>
        <v>1318850</v>
      </c>
      <c r="G119" s="806">
        <f t="shared" si="21"/>
        <v>974700</v>
      </c>
      <c r="H119" s="806">
        <f>H121+H124</f>
        <v>0</v>
      </c>
      <c r="I119" s="806">
        <f t="shared" si="21"/>
        <v>3031855.18</v>
      </c>
      <c r="J119" s="806">
        <f t="shared" si="21"/>
        <v>1008744.82</v>
      </c>
      <c r="K119" s="806">
        <f>K121+K124</f>
        <v>0</v>
      </c>
      <c r="L119" s="808"/>
    </row>
    <row r="120" spans="1:12" ht="24.75" customHeight="1" x14ac:dyDescent="0.5">
      <c r="A120" s="1083" t="s">
        <v>46</v>
      </c>
      <c r="B120" s="1084"/>
      <c r="C120" s="1085"/>
      <c r="D120" s="809"/>
      <c r="E120" s="481"/>
      <c r="F120" s="481"/>
      <c r="G120" s="481"/>
      <c r="H120" s="481"/>
      <c r="I120" s="810"/>
      <c r="J120" s="811"/>
      <c r="K120" s="811"/>
      <c r="L120" s="751"/>
    </row>
    <row r="121" spans="1:12" ht="26.25" customHeight="1" x14ac:dyDescent="0.5">
      <c r="A121" s="1083" t="s">
        <v>47</v>
      </c>
      <c r="B121" s="1084"/>
      <c r="C121" s="1085"/>
      <c r="D121" s="757">
        <f>D123</f>
        <v>100000</v>
      </c>
      <c r="E121" s="757">
        <f>E123</f>
        <v>55000</v>
      </c>
      <c r="F121" s="758">
        <f>F123</f>
        <v>35000</v>
      </c>
      <c r="G121" s="757">
        <f>G123</f>
        <v>10000</v>
      </c>
      <c r="H121" s="757">
        <f>H123</f>
        <v>0</v>
      </c>
      <c r="I121" s="764">
        <f t="shared" ref="I121:K122" si="22">I122</f>
        <v>41719</v>
      </c>
      <c r="J121" s="764">
        <f t="shared" si="22"/>
        <v>58281</v>
      </c>
      <c r="K121" s="764">
        <f t="shared" si="22"/>
        <v>0</v>
      </c>
      <c r="L121" s="174"/>
    </row>
    <row r="122" spans="1:12" ht="44.25" customHeight="1" x14ac:dyDescent="0.5">
      <c r="A122" s="1083" t="s">
        <v>153</v>
      </c>
      <c r="B122" s="1084"/>
      <c r="C122" s="1085"/>
      <c r="D122" s="757">
        <f>D123</f>
        <v>100000</v>
      </c>
      <c r="E122" s="757">
        <f>E123</f>
        <v>55000</v>
      </c>
      <c r="F122" s="758">
        <f>F123</f>
        <v>35000</v>
      </c>
      <c r="G122" s="757">
        <f>G123</f>
        <v>10000</v>
      </c>
      <c r="H122" s="757">
        <f>H123</f>
        <v>0</v>
      </c>
      <c r="I122" s="757">
        <f t="shared" si="22"/>
        <v>41719</v>
      </c>
      <c r="J122" s="757">
        <f t="shared" si="22"/>
        <v>58281</v>
      </c>
      <c r="K122" s="764">
        <f t="shared" si="22"/>
        <v>0</v>
      </c>
      <c r="L122" s="174"/>
    </row>
    <row r="123" spans="1:12" ht="241.5" customHeight="1" x14ac:dyDescent="0.5">
      <c r="A123" s="730" t="s">
        <v>320</v>
      </c>
      <c r="B123" s="188" t="s">
        <v>16</v>
      </c>
      <c r="C123" s="188" t="s">
        <v>43</v>
      </c>
      <c r="D123" s="659">
        <v>100000</v>
      </c>
      <c r="E123" s="568">
        <v>55000</v>
      </c>
      <c r="F123" s="553">
        <v>35000</v>
      </c>
      <c r="G123" s="568">
        <v>10000</v>
      </c>
      <c r="H123" s="568">
        <v>0</v>
      </c>
      <c r="I123" s="711">
        <f>D123-J123-K123</f>
        <v>41719</v>
      </c>
      <c r="J123" s="732">
        <v>58281</v>
      </c>
      <c r="K123" s="732">
        <v>0</v>
      </c>
      <c r="L123" s="759"/>
    </row>
    <row r="124" spans="1:12" ht="24.75" customHeight="1" x14ac:dyDescent="0.5">
      <c r="A124" s="1083" t="s">
        <v>48</v>
      </c>
      <c r="B124" s="1084"/>
      <c r="C124" s="1085"/>
      <c r="D124" s="772">
        <f>D125</f>
        <v>3940600</v>
      </c>
      <c r="E124" s="772">
        <f>E125</f>
        <v>899100</v>
      </c>
      <c r="F124" s="773">
        <f>F125</f>
        <v>1283850</v>
      </c>
      <c r="G124" s="772">
        <f>G125</f>
        <v>964700</v>
      </c>
      <c r="H124" s="772"/>
      <c r="I124" s="765">
        <f>I128+I134+I148+I149+I150+I151</f>
        <v>2990136.18</v>
      </c>
      <c r="J124" s="765">
        <f>J128+J134+J148+J149+J150+J151</f>
        <v>950463.82</v>
      </c>
      <c r="K124" s="765">
        <f>K128+K134+K148+K149+K150+K151</f>
        <v>0</v>
      </c>
      <c r="L124" s="174"/>
    </row>
    <row r="125" spans="1:12" ht="24.75" customHeight="1" x14ac:dyDescent="0.5">
      <c r="A125" s="1083" t="s">
        <v>49</v>
      </c>
      <c r="B125" s="1084"/>
      <c r="C125" s="1085"/>
      <c r="D125" s="772">
        <f>D128+D134+D148+D149+D150+D151</f>
        <v>3940600</v>
      </c>
      <c r="E125" s="772">
        <f t="shared" ref="E125:J125" si="23">E128+E134+E148+E149+E150+E151</f>
        <v>899100</v>
      </c>
      <c r="F125" s="773">
        <f t="shared" si="23"/>
        <v>1283850</v>
      </c>
      <c r="G125" s="772">
        <f t="shared" si="23"/>
        <v>964700</v>
      </c>
      <c r="H125" s="772">
        <f t="shared" si="23"/>
        <v>792950</v>
      </c>
      <c r="I125" s="772">
        <f t="shared" si="23"/>
        <v>2990136.18</v>
      </c>
      <c r="J125" s="772">
        <f t="shared" si="23"/>
        <v>950463.82</v>
      </c>
      <c r="K125" s="772">
        <f>K128+K134+K148+K149+K150+K151</f>
        <v>0</v>
      </c>
      <c r="L125" s="174"/>
    </row>
    <row r="126" spans="1:12" ht="22.5" customHeight="1" x14ac:dyDescent="0.5">
      <c r="A126" s="1080" t="s">
        <v>137</v>
      </c>
      <c r="B126" s="1081"/>
      <c r="C126" s="1081"/>
      <c r="D126" s="1082"/>
      <c r="E126" s="493"/>
      <c r="F126" s="471"/>
      <c r="G126" s="493"/>
      <c r="H126" s="493"/>
      <c r="I126" s="493"/>
      <c r="J126" s="493"/>
      <c r="K126" s="493"/>
      <c r="L126" s="174"/>
    </row>
    <row r="127" spans="1:12" ht="24.75" customHeight="1" x14ac:dyDescent="0.5">
      <c r="A127" s="812" t="s">
        <v>55</v>
      </c>
      <c r="B127" s="174"/>
      <c r="C127" s="174"/>
      <c r="D127" s="753"/>
      <c r="E127" s="493"/>
      <c r="F127" s="471"/>
      <c r="G127" s="493"/>
      <c r="H127" s="493"/>
      <c r="I127" s="493"/>
      <c r="J127" s="493"/>
      <c r="K127" s="493"/>
      <c r="L127" s="174"/>
    </row>
    <row r="128" spans="1:12" ht="99.75" customHeight="1" x14ac:dyDescent="0.5">
      <c r="A128" s="730" t="s">
        <v>154</v>
      </c>
      <c r="B128" s="731" t="s">
        <v>35</v>
      </c>
      <c r="C128" s="731" t="s">
        <v>43</v>
      </c>
      <c r="D128" s="758">
        <v>272000</v>
      </c>
      <c r="E128" s="464">
        <v>36850</v>
      </c>
      <c r="F128" s="464">
        <v>134400</v>
      </c>
      <c r="G128" s="464">
        <v>76250</v>
      </c>
      <c r="H128" s="464">
        <v>24500</v>
      </c>
      <c r="I128" s="764">
        <f>I129+I130+I131</f>
        <v>101470.45</v>
      </c>
      <c r="J128" s="764">
        <f>J129+J130+J131</f>
        <v>170529.55</v>
      </c>
      <c r="K128" s="800">
        <f>K129+K130+K131</f>
        <v>0</v>
      </c>
      <c r="L128" s="813"/>
    </row>
    <row r="129" spans="1:12" ht="79.5" customHeight="1" x14ac:dyDescent="0.5">
      <c r="A129" s="730" t="s">
        <v>131</v>
      </c>
      <c r="B129" s="731" t="s">
        <v>35</v>
      </c>
      <c r="C129" s="731" t="s">
        <v>43</v>
      </c>
      <c r="D129" s="471">
        <v>10000</v>
      </c>
      <c r="E129" s="445">
        <v>0</v>
      </c>
      <c r="F129" s="445">
        <v>10000</v>
      </c>
      <c r="G129" s="445">
        <v>0</v>
      </c>
      <c r="H129" s="445">
        <v>0</v>
      </c>
      <c r="I129" s="493">
        <f>D129-J129-K129</f>
        <v>0</v>
      </c>
      <c r="J129" s="493">
        <v>10000</v>
      </c>
      <c r="K129" s="493">
        <v>0</v>
      </c>
      <c r="L129" s="733" t="s">
        <v>243</v>
      </c>
    </row>
    <row r="130" spans="1:12" ht="85.5" customHeight="1" x14ac:dyDescent="0.5">
      <c r="A130" s="730" t="s">
        <v>132</v>
      </c>
      <c r="B130" s="731" t="s">
        <v>33</v>
      </c>
      <c r="C130" s="731" t="s">
        <v>43</v>
      </c>
      <c r="D130" s="471">
        <v>155450</v>
      </c>
      <c r="E130" s="445">
        <v>29650</v>
      </c>
      <c r="F130" s="445">
        <v>98600</v>
      </c>
      <c r="G130" s="445">
        <v>7700</v>
      </c>
      <c r="H130" s="445">
        <v>19500</v>
      </c>
      <c r="I130" s="493">
        <f>D130-J130+K130</f>
        <v>27920</v>
      </c>
      <c r="J130" s="493">
        <v>127530</v>
      </c>
      <c r="K130" s="493">
        <v>0</v>
      </c>
      <c r="L130" s="733"/>
    </row>
    <row r="131" spans="1:12" ht="98.25" customHeight="1" x14ac:dyDescent="0.5">
      <c r="A131" s="730" t="s">
        <v>133</v>
      </c>
      <c r="B131" s="731" t="s">
        <v>134</v>
      </c>
      <c r="C131" s="731" t="s">
        <v>43</v>
      </c>
      <c r="D131" s="471">
        <v>106550</v>
      </c>
      <c r="E131" s="445">
        <v>7200</v>
      </c>
      <c r="F131" s="445">
        <v>25800</v>
      </c>
      <c r="G131" s="445">
        <v>68550</v>
      </c>
      <c r="H131" s="445">
        <v>5000</v>
      </c>
      <c r="I131" s="493">
        <f>D131-J131+K131</f>
        <v>73550.45</v>
      </c>
      <c r="J131" s="493">
        <v>32999.550000000003</v>
      </c>
      <c r="K131" s="493">
        <v>0</v>
      </c>
      <c r="L131" s="733"/>
    </row>
    <row r="132" spans="1:12" ht="24" customHeight="1" x14ac:dyDescent="0.5">
      <c r="A132" s="1080" t="s">
        <v>137</v>
      </c>
      <c r="B132" s="1081"/>
      <c r="C132" s="1081"/>
      <c r="D132" s="1082"/>
      <c r="E132" s="464"/>
      <c r="F132" s="464"/>
      <c r="G132" s="464"/>
      <c r="H132" s="464"/>
      <c r="I132" s="764"/>
      <c r="J132" s="764"/>
      <c r="K132" s="764"/>
      <c r="L132" s="736"/>
    </row>
    <row r="133" spans="1:12" ht="29.25" customHeight="1" x14ac:dyDescent="0.5">
      <c r="A133" s="1080" t="s">
        <v>138</v>
      </c>
      <c r="B133" s="1081"/>
      <c r="C133" s="1081"/>
      <c r="D133" s="1082"/>
      <c r="E133" s="464"/>
      <c r="F133" s="464"/>
      <c r="G133" s="464"/>
      <c r="H133" s="464"/>
      <c r="I133" s="764"/>
      <c r="J133" s="764"/>
      <c r="K133" s="764"/>
      <c r="L133" s="736"/>
    </row>
    <row r="134" spans="1:12" ht="107.25" customHeight="1" x14ac:dyDescent="0.5">
      <c r="A134" s="730" t="s">
        <v>119</v>
      </c>
      <c r="B134" s="188" t="s">
        <v>50</v>
      </c>
      <c r="C134" s="188" t="s">
        <v>43</v>
      </c>
      <c r="D134" s="758">
        <v>1076000</v>
      </c>
      <c r="E134" s="464">
        <v>277000</v>
      </c>
      <c r="F134" s="464">
        <v>377300</v>
      </c>
      <c r="G134" s="464">
        <v>245000</v>
      </c>
      <c r="H134" s="464">
        <v>176700</v>
      </c>
      <c r="I134" s="764">
        <f>SUM(I135:I147)</f>
        <v>616835.59000000008</v>
      </c>
      <c r="J134" s="765">
        <f>SUM(J135:J147)</f>
        <v>459164.41</v>
      </c>
      <c r="K134" s="764">
        <f>SUM(K135:K147)</f>
        <v>0</v>
      </c>
      <c r="L134" s="736"/>
    </row>
    <row r="135" spans="1:12" ht="97.5" customHeight="1" x14ac:dyDescent="0.5">
      <c r="A135" s="734" t="s">
        <v>120</v>
      </c>
      <c r="B135" s="735" t="s">
        <v>18</v>
      </c>
      <c r="C135" s="735" t="s">
        <v>43</v>
      </c>
      <c r="D135" s="470">
        <v>99272</v>
      </c>
      <c r="E135" s="470">
        <v>10000</v>
      </c>
      <c r="F135" s="471">
        <v>49272</v>
      </c>
      <c r="G135" s="470">
        <v>40000</v>
      </c>
      <c r="H135" s="470">
        <v>0</v>
      </c>
      <c r="I135" s="493">
        <f t="shared" ref="I135:I142" si="24">D135-J135-K135</f>
        <v>43747.8</v>
      </c>
      <c r="J135" s="493">
        <v>55524.2</v>
      </c>
      <c r="K135" s="732"/>
      <c r="L135" s="736"/>
    </row>
    <row r="136" spans="1:12" ht="90.75" customHeight="1" x14ac:dyDescent="0.5">
      <c r="A136" s="186" t="s">
        <v>51</v>
      </c>
      <c r="B136" s="735" t="s">
        <v>19</v>
      </c>
      <c r="C136" s="735" t="s">
        <v>43</v>
      </c>
      <c r="D136" s="470">
        <v>44410</v>
      </c>
      <c r="E136" s="470">
        <v>10000</v>
      </c>
      <c r="F136" s="471">
        <v>20000</v>
      </c>
      <c r="G136" s="470">
        <v>14410</v>
      </c>
      <c r="H136" s="470">
        <v>0</v>
      </c>
      <c r="I136" s="493">
        <f t="shared" si="24"/>
        <v>14411</v>
      </c>
      <c r="J136" s="493">
        <v>29999</v>
      </c>
      <c r="K136" s="732"/>
      <c r="L136" s="736"/>
    </row>
    <row r="137" spans="1:12" ht="134.25" customHeight="1" x14ac:dyDescent="0.5">
      <c r="A137" s="186" t="s">
        <v>121</v>
      </c>
      <c r="B137" s="735" t="s">
        <v>19</v>
      </c>
      <c r="C137" s="735" t="s">
        <v>43</v>
      </c>
      <c r="D137" s="470">
        <v>14400</v>
      </c>
      <c r="E137" s="470">
        <v>0</v>
      </c>
      <c r="F137" s="471">
        <v>0</v>
      </c>
      <c r="G137" s="470">
        <v>0</v>
      </c>
      <c r="H137" s="470">
        <v>14400</v>
      </c>
      <c r="I137" s="493">
        <f t="shared" si="24"/>
        <v>14400</v>
      </c>
      <c r="J137" s="493">
        <v>0</v>
      </c>
      <c r="K137" s="732">
        <v>0</v>
      </c>
      <c r="L137" s="736"/>
    </row>
    <row r="138" spans="1:12" ht="123" customHeight="1" x14ac:dyDescent="0.5">
      <c r="A138" s="734" t="s">
        <v>52</v>
      </c>
      <c r="B138" s="735" t="s">
        <v>115</v>
      </c>
      <c r="C138" s="735" t="s">
        <v>43</v>
      </c>
      <c r="D138" s="470">
        <v>153377</v>
      </c>
      <c r="E138" s="471">
        <v>40000</v>
      </c>
      <c r="F138" s="471">
        <v>40000</v>
      </c>
      <c r="G138" s="471">
        <v>40000</v>
      </c>
      <c r="H138" s="471">
        <v>33377</v>
      </c>
      <c r="I138" s="493">
        <f>D138-J138-K138</f>
        <v>73886.7</v>
      </c>
      <c r="J138" s="493">
        <v>79490.3</v>
      </c>
      <c r="K138" s="732"/>
      <c r="L138" s="736"/>
    </row>
    <row r="139" spans="1:12" ht="75" customHeight="1" x14ac:dyDescent="0.5">
      <c r="A139" s="186" t="s">
        <v>53</v>
      </c>
      <c r="B139" s="735" t="s">
        <v>130</v>
      </c>
      <c r="C139" s="735" t="s">
        <v>43</v>
      </c>
      <c r="D139" s="470">
        <v>32688</v>
      </c>
      <c r="E139" s="470">
        <v>10000</v>
      </c>
      <c r="F139" s="471">
        <v>10000</v>
      </c>
      <c r="G139" s="470">
        <v>12688</v>
      </c>
      <c r="H139" s="470">
        <v>0</v>
      </c>
      <c r="I139" s="493">
        <f t="shared" si="24"/>
        <v>12688</v>
      </c>
      <c r="J139" s="493">
        <v>20000</v>
      </c>
      <c r="K139" s="732"/>
      <c r="L139" s="736"/>
    </row>
    <row r="140" spans="1:12" ht="93" customHeight="1" x14ac:dyDescent="0.5">
      <c r="A140" s="186" t="s">
        <v>54</v>
      </c>
      <c r="B140" s="735" t="s">
        <v>20</v>
      </c>
      <c r="C140" s="735" t="s">
        <v>43</v>
      </c>
      <c r="D140" s="470">
        <v>64927</v>
      </c>
      <c r="E140" s="470">
        <v>0</v>
      </c>
      <c r="F140" s="471">
        <v>19800</v>
      </c>
      <c r="G140" s="470">
        <v>20527</v>
      </c>
      <c r="H140" s="470">
        <v>24600</v>
      </c>
      <c r="I140" s="493">
        <f>D140-J140-K140</f>
        <v>45127</v>
      </c>
      <c r="J140" s="493">
        <v>19800</v>
      </c>
      <c r="K140" s="732"/>
      <c r="L140" s="736"/>
    </row>
    <row r="141" spans="1:12" ht="91.5" customHeight="1" x14ac:dyDescent="0.5">
      <c r="A141" s="186" t="s">
        <v>123</v>
      </c>
      <c r="B141" s="735" t="s">
        <v>24</v>
      </c>
      <c r="C141" s="735" t="s">
        <v>43</v>
      </c>
      <c r="D141" s="470">
        <v>24764</v>
      </c>
      <c r="E141" s="470">
        <v>0</v>
      </c>
      <c r="F141" s="471">
        <v>7264</v>
      </c>
      <c r="G141" s="470">
        <v>16500</v>
      </c>
      <c r="H141" s="470">
        <v>1000</v>
      </c>
      <c r="I141" s="493">
        <f t="shared" si="24"/>
        <v>17522.34</v>
      </c>
      <c r="J141" s="493">
        <v>7241.66</v>
      </c>
      <c r="K141" s="732"/>
      <c r="L141" s="736"/>
    </row>
    <row r="142" spans="1:12" ht="157.5" customHeight="1" x14ac:dyDescent="0.5">
      <c r="A142" s="186" t="s">
        <v>309</v>
      </c>
      <c r="B142" s="735" t="s">
        <v>125</v>
      </c>
      <c r="C142" s="735" t="s">
        <v>43</v>
      </c>
      <c r="D142" s="470">
        <v>44574</v>
      </c>
      <c r="E142" s="470">
        <v>14574</v>
      </c>
      <c r="F142" s="471">
        <v>15000</v>
      </c>
      <c r="G142" s="470">
        <v>15000</v>
      </c>
      <c r="H142" s="470">
        <v>0</v>
      </c>
      <c r="I142" s="493">
        <f t="shared" si="24"/>
        <v>15000</v>
      </c>
      <c r="J142" s="493">
        <v>29574</v>
      </c>
      <c r="K142" s="732">
        <v>0</v>
      </c>
      <c r="L142" s="736"/>
    </row>
    <row r="143" spans="1:12" ht="116.25" customHeight="1" x14ac:dyDescent="0.5">
      <c r="A143" s="794" t="s">
        <v>122</v>
      </c>
      <c r="B143" s="737" t="s">
        <v>64</v>
      </c>
      <c r="C143" s="737" t="s">
        <v>43</v>
      </c>
      <c r="D143" s="795">
        <v>55470</v>
      </c>
      <c r="E143" s="470">
        <v>15470</v>
      </c>
      <c r="F143" s="471">
        <v>20000</v>
      </c>
      <c r="G143" s="470">
        <v>0</v>
      </c>
      <c r="H143" s="470">
        <v>20000</v>
      </c>
      <c r="I143" s="749">
        <f>D143-J143-K143</f>
        <v>20470.300000000003</v>
      </c>
      <c r="J143" s="749">
        <v>34999.699999999997</v>
      </c>
      <c r="K143" s="814"/>
      <c r="L143" s="736"/>
    </row>
    <row r="144" spans="1:12" ht="114" customHeight="1" x14ac:dyDescent="0.5">
      <c r="A144" s="186" t="s">
        <v>126</v>
      </c>
      <c r="B144" s="731" t="s">
        <v>26</v>
      </c>
      <c r="C144" s="737" t="s">
        <v>43</v>
      </c>
      <c r="D144" s="470">
        <v>22782</v>
      </c>
      <c r="E144" s="470">
        <v>0</v>
      </c>
      <c r="F144" s="471">
        <v>14000</v>
      </c>
      <c r="G144" s="470">
        <v>8782</v>
      </c>
      <c r="H144" s="470"/>
      <c r="I144" s="749">
        <f t="shared" ref="I144:I151" si="25">D144-J144-K144</f>
        <v>11582</v>
      </c>
      <c r="J144" s="749">
        <v>11200</v>
      </c>
      <c r="K144" s="732"/>
      <c r="L144" s="736"/>
    </row>
    <row r="145" spans="1:12" ht="100.5" customHeight="1" x14ac:dyDescent="0.5">
      <c r="A145" s="186" t="s">
        <v>127</v>
      </c>
      <c r="B145" s="735" t="s">
        <v>30</v>
      </c>
      <c r="C145" s="737" t="s">
        <v>43</v>
      </c>
      <c r="D145" s="470">
        <v>74336</v>
      </c>
      <c r="E145" s="470">
        <v>20000</v>
      </c>
      <c r="F145" s="471">
        <v>25000</v>
      </c>
      <c r="G145" s="470">
        <v>25000</v>
      </c>
      <c r="H145" s="470">
        <v>4336</v>
      </c>
      <c r="I145" s="749">
        <f t="shared" si="25"/>
        <v>29336</v>
      </c>
      <c r="J145" s="749">
        <v>45000</v>
      </c>
      <c r="K145" s="732"/>
      <c r="L145" s="748"/>
    </row>
    <row r="146" spans="1:12" ht="105" customHeight="1" x14ac:dyDescent="0.5">
      <c r="A146" s="186" t="s">
        <v>321</v>
      </c>
      <c r="B146" s="735" t="s">
        <v>16</v>
      </c>
      <c r="C146" s="737" t="s">
        <v>43</v>
      </c>
      <c r="D146" s="470">
        <v>45000</v>
      </c>
      <c r="E146" s="471">
        <v>18000</v>
      </c>
      <c r="F146" s="471">
        <v>18000</v>
      </c>
      <c r="G146" s="471">
        <v>9000</v>
      </c>
      <c r="H146" s="471">
        <v>0</v>
      </c>
      <c r="I146" s="749">
        <f t="shared" si="25"/>
        <v>21074.15</v>
      </c>
      <c r="J146" s="749">
        <v>23925.85</v>
      </c>
      <c r="K146" s="732"/>
      <c r="L146" s="748"/>
    </row>
    <row r="147" spans="1:12" ht="123" customHeight="1" x14ac:dyDescent="0.5">
      <c r="A147" s="186" t="s">
        <v>129</v>
      </c>
      <c r="B147" s="735" t="s">
        <v>50</v>
      </c>
      <c r="C147" s="737" t="s">
        <v>43</v>
      </c>
      <c r="D147" s="470">
        <v>400000</v>
      </c>
      <c r="E147" s="471">
        <v>138950</v>
      </c>
      <c r="F147" s="471">
        <v>138950</v>
      </c>
      <c r="G147" s="471">
        <v>43150</v>
      </c>
      <c r="H147" s="471">
        <v>78950</v>
      </c>
      <c r="I147" s="749">
        <f t="shared" si="25"/>
        <v>297590.3</v>
      </c>
      <c r="J147" s="749">
        <v>102409.7</v>
      </c>
      <c r="K147" s="732">
        <v>0</v>
      </c>
      <c r="L147" s="736"/>
    </row>
    <row r="148" spans="1:12" ht="150" customHeight="1" x14ac:dyDescent="0.5">
      <c r="A148" s="186" t="s">
        <v>322</v>
      </c>
      <c r="B148" s="815" t="s">
        <v>50</v>
      </c>
      <c r="C148" s="816" t="s">
        <v>14</v>
      </c>
      <c r="D148" s="757">
        <v>240700</v>
      </c>
      <c r="E148" s="497">
        <v>30000</v>
      </c>
      <c r="F148" s="464">
        <v>90400</v>
      </c>
      <c r="G148" s="497">
        <v>60200</v>
      </c>
      <c r="H148" s="497">
        <v>60100</v>
      </c>
      <c r="I148" s="764">
        <f t="shared" si="25"/>
        <v>147121.97999999998</v>
      </c>
      <c r="J148" s="764">
        <v>93578.02</v>
      </c>
      <c r="K148" s="732"/>
      <c r="L148" s="174"/>
    </row>
    <row r="149" spans="1:12" ht="153.75" customHeight="1" x14ac:dyDescent="0.5">
      <c r="A149" s="730" t="s">
        <v>156</v>
      </c>
      <c r="B149" s="817" t="s">
        <v>16</v>
      </c>
      <c r="C149" s="816" t="s">
        <v>14</v>
      </c>
      <c r="D149" s="757">
        <v>225000</v>
      </c>
      <c r="E149" s="464">
        <v>23500</v>
      </c>
      <c r="F149" s="464">
        <v>150000</v>
      </c>
      <c r="G149" s="464">
        <v>51500</v>
      </c>
      <c r="H149" s="464">
        <v>0</v>
      </c>
      <c r="I149" s="764">
        <f>D149-J149-K149</f>
        <v>136421.16</v>
      </c>
      <c r="J149" s="732">
        <v>88578.84</v>
      </c>
      <c r="K149" s="493">
        <v>0</v>
      </c>
      <c r="L149" s="818"/>
    </row>
    <row r="150" spans="1:12" ht="102.75" customHeight="1" x14ac:dyDescent="0.5">
      <c r="A150" s="730" t="s">
        <v>157</v>
      </c>
      <c r="B150" s="735" t="s">
        <v>50</v>
      </c>
      <c r="C150" s="816" t="s">
        <v>14</v>
      </c>
      <c r="D150" s="757">
        <v>1052300</v>
      </c>
      <c r="E150" s="497">
        <v>263100</v>
      </c>
      <c r="F150" s="464">
        <v>263100</v>
      </c>
      <c r="G150" s="497">
        <v>263100</v>
      </c>
      <c r="H150" s="497">
        <v>263000</v>
      </c>
      <c r="I150" s="764">
        <f t="shared" si="25"/>
        <v>1052300</v>
      </c>
      <c r="J150" s="764">
        <v>0</v>
      </c>
      <c r="K150" s="732">
        <v>0</v>
      </c>
      <c r="L150" s="759"/>
    </row>
    <row r="151" spans="1:12" ht="80.25" customHeight="1" x14ac:dyDescent="0.5">
      <c r="A151" s="730" t="s">
        <v>158</v>
      </c>
      <c r="B151" s="735" t="s">
        <v>50</v>
      </c>
      <c r="C151" s="735" t="s">
        <v>37</v>
      </c>
      <c r="D151" s="757">
        <v>1074600</v>
      </c>
      <c r="E151" s="497">
        <v>268650</v>
      </c>
      <c r="F151" s="464">
        <v>268650</v>
      </c>
      <c r="G151" s="497">
        <v>268650</v>
      </c>
      <c r="H151" s="497">
        <v>268650</v>
      </c>
      <c r="I151" s="764">
        <f t="shared" si="25"/>
        <v>935987</v>
      </c>
      <c r="J151" s="764">
        <v>138613</v>
      </c>
      <c r="K151" s="764">
        <v>0</v>
      </c>
      <c r="L151" s="759"/>
    </row>
    <row r="152" spans="1:12" ht="18.75" customHeight="1" x14ac:dyDescent="0.5">
      <c r="A152" s="1074" t="s">
        <v>56</v>
      </c>
      <c r="B152" s="1074"/>
      <c r="C152" s="500"/>
      <c r="D152" s="765">
        <f t="shared" ref="D152:L152" si="26">D124+D121</f>
        <v>4040600</v>
      </c>
      <c r="E152" s="765">
        <f t="shared" si="26"/>
        <v>954100</v>
      </c>
      <c r="F152" s="773">
        <f t="shared" si="26"/>
        <v>1318850</v>
      </c>
      <c r="G152" s="765">
        <f t="shared" si="26"/>
        <v>974700</v>
      </c>
      <c r="H152" s="765">
        <f t="shared" si="26"/>
        <v>0</v>
      </c>
      <c r="I152" s="765">
        <f t="shared" si="26"/>
        <v>3031855.18</v>
      </c>
      <c r="J152" s="765">
        <f t="shared" si="26"/>
        <v>1008744.82</v>
      </c>
      <c r="K152" s="765">
        <f t="shared" si="26"/>
        <v>0</v>
      </c>
      <c r="L152" s="819">
        <f t="shared" si="26"/>
        <v>0</v>
      </c>
    </row>
    <row r="153" spans="1:12" ht="27" customHeight="1" x14ac:dyDescent="0.5">
      <c r="A153" s="1075" t="s">
        <v>57</v>
      </c>
      <c r="B153" s="1075"/>
      <c r="C153" s="773"/>
      <c r="D153" s="765">
        <f t="shared" ref="D153:K153" si="27">D152+D113</f>
        <v>37716900</v>
      </c>
      <c r="E153" s="765">
        <f t="shared" si="27"/>
        <v>1535770</v>
      </c>
      <c r="F153" s="773">
        <f t="shared" si="27"/>
        <v>2315980</v>
      </c>
      <c r="G153" s="765">
        <f t="shared" si="27"/>
        <v>32634400</v>
      </c>
      <c r="H153" s="765">
        <f t="shared" si="27"/>
        <v>437800</v>
      </c>
      <c r="I153" s="820">
        <f t="shared" si="27"/>
        <v>35219766.870000005</v>
      </c>
      <c r="J153" s="765">
        <f t="shared" si="27"/>
        <v>1889142.13</v>
      </c>
      <c r="K153" s="765">
        <f t="shared" si="27"/>
        <v>26876</v>
      </c>
      <c r="L153" s="821"/>
    </row>
    <row r="154" spans="1:12" ht="27" customHeight="1" x14ac:dyDescent="0.5">
      <c r="A154" s="1076" t="s">
        <v>280</v>
      </c>
      <c r="B154" s="1077"/>
      <c r="C154" s="800"/>
      <c r="D154" s="757"/>
      <c r="E154" s="732"/>
      <c r="F154" s="660"/>
      <c r="G154" s="732"/>
      <c r="H154" s="732"/>
      <c r="I154" s="764"/>
      <c r="J154" s="764">
        <f>J153*100/D153</f>
        <v>5.0087417841869293</v>
      </c>
      <c r="K154" s="800"/>
      <c r="L154" s="174"/>
    </row>
    <row r="155" spans="1:12" ht="27" customHeight="1" x14ac:dyDescent="0.5">
      <c r="A155" s="1076" t="s">
        <v>281</v>
      </c>
      <c r="B155" s="1077"/>
      <c r="C155" s="800"/>
      <c r="D155" s="757"/>
      <c r="E155" s="732"/>
      <c r="F155" s="660"/>
      <c r="G155" s="732"/>
      <c r="H155" s="732"/>
      <c r="I155" s="764"/>
      <c r="J155" s="764">
        <f>J153*100/F153</f>
        <v>81.569881000699482</v>
      </c>
      <c r="K155" s="800"/>
      <c r="L155" s="174"/>
    </row>
    <row r="156" spans="1:12" ht="24" customHeight="1" x14ac:dyDescent="0.5">
      <c r="A156" s="1078" t="s">
        <v>282</v>
      </c>
      <c r="B156" s="1079"/>
      <c r="C156" s="800"/>
      <c r="D156" s="757">
        <v>6691200</v>
      </c>
      <c r="E156" s="732"/>
      <c r="F156" s="660"/>
      <c r="G156" s="732"/>
      <c r="H156" s="732"/>
      <c r="I156" s="764"/>
      <c r="J156" s="764">
        <f>J153*100/D156</f>
        <v>28.233233650167385</v>
      </c>
      <c r="K156" s="800"/>
      <c r="L156" s="174"/>
    </row>
    <row r="157" spans="1:12" ht="23.25" x14ac:dyDescent="0.55000000000000004">
      <c r="A157" s="822" t="s">
        <v>326</v>
      </c>
    </row>
    <row r="158" spans="1:12" ht="23.25" x14ac:dyDescent="0.55000000000000004">
      <c r="A158" s="824" t="s">
        <v>330</v>
      </c>
    </row>
    <row r="159" spans="1:12" ht="23.25" x14ac:dyDescent="0.55000000000000004">
      <c r="A159" s="822" t="s">
        <v>331</v>
      </c>
    </row>
    <row r="160" spans="1:12" x14ac:dyDescent="0.5">
      <c r="E160" s="739"/>
    </row>
  </sheetData>
  <mergeCells count="49">
    <mergeCell ref="A1:L1"/>
    <mergeCell ref="A2:L2"/>
    <mergeCell ref="A3:A4"/>
    <mergeCell ref="B3:B4"/>
    <mergeCell ref="C3:D3"/>
    <mergeCell ref="E3:H3"/>
    <mergeCell ref="I3:I4"/>
    <mergeCell ref="J3:L3"/>
    <mergeCell ref="A43:C43"/>
    <mergeCell ref="A5:C5"/>
    <mergeCell ref="A6:C6"/>
    <mergeCell ref="A7:C7"/>
    <mergeCell ref="A8:C8"/>
    <mergeCell ref="A11:C11"/>
    <mergeCell ref="A12:C12"/>
    <mergeCell ref="A28:C28"/>
    <mergeCell ref="A33:C33"/>
    <mergeCell ref="A35:C35"/>
    <mergeCell ref="A36:C36"/>
    <mergeCell ref="A41:B41"/>
    <mergeCell ref="A58:C58"/>
    <mergeCell ref="A44:C44"/>
    <mergeCell ref="A45:C45"/>
    <mergeCell ref="A46:C46"/>
    <mergeCell ref="A48:C48"/>
    <mergeCell ref="A49:C49"/>
    <mergeCell ref="A51:B51"/>
    <mergeCell ref="A52:B52"/>
    <mergeCell ref="A53:B53"/>
    <mergeCell ref="A54:C54"/>
    <mergeCell ref="A55:C55"/>
    <mergeCell ref="A57:C57"/>
    <mergeCell ref="A133:D133"/>
    <mergeCell ref="A110:C110"/>
    <mergeCell ref="A111:C111"/>
    <mergeCell ref="A113:B113"/>
    <mergeCell ref="A119:C119"/>
    <mergeCell ref="A120:C120"/>
    <mergeCell ref="A121:C121"/>
    <mergeCell ref="A122:C122"/>
    <mergeCell ref="A124:C124"/>
    <mergeCell ref="A125:C125"/>
    <mergeCell ref="A126:D126"/>
    <mergeCell ref="A132:D132"/>
    <mergeCell ref="A152:B152"/>
    <mergeCell ref="A153:B153"/>
    <mergeCell ref="A154:B154"/>
    <mergeCell ref="A155:B155"/>
    <mergeCell ref="A156:B156"/>
  </mergeCells>
  <pageMargins left="0.78740157480314965" right="0.31496062992125984" top="0.59055118110236227" bottom="0.39370078740157483" header="0.31496062992125984" footer="0.31496062992125984"/>
  <pageSetup paperSize="9" orientation="landscape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53BA9-62EF-4844-BC49-12F1490368A4}">
  <dimension ref="A1:L157"/>
  <sheetViews>
    <sheetView view="pageBreakPreview" topLeftCell="A144" zoomScaleNormal="84" zoomScaleSheetLayoutView="100" workbookViewId="0">
      <selection activeCell="D116" sqref="D116"/>
    </sheetView>
  </sheetViews>
  <sheetFormatPr defaultColWidth="9" defaultRowHeight="21.75" x14ac:dyDescent="0.5"/>
  <cols>
    <col min="1" max="1" width="16.5" style="175" customWidth="1"/>
    <col min="2" max="2" width="12" style="175" customWidth="1"/>
    <col min="3" max="3" width="6" style="175" customWidth="1"/>
    <col min="4" max="4" width="11.625" style="823" customWidth="1"/>
    <col min="5" max="5" width="10" style="510" customWidth="1"/>
    <col min="6" max="6" width="10.875" style="511" customWidth="1"/>
    <col min="7" max="7" width="11.375" style="510" customWidth="1"/>
    <col min="8" max="8" width="10.375" style="510" customWidth="1"/>
    <col min="9" max="9" width="10" style="510" customWidth="1"/>
    <col min="10" max="10" width="9.375" style="510" customWidth="1"/>
    <col min="11" max="11" width="10.125" style="510" customWidth="1"/>
    <col min="12" max="12" width="8.375" style="175" customWidth="1"/>
    <col min="13" max="13" width="9.875" style="175" customWidth="1"/>
    <col min="14" max="14" width="21.625" style="175" customWidth="1"/>
    <col min="15" max="16384" width="9" style="175"/>
  </cols>
  <sheetData>
    <row r="1" spans="1:12" ht="27" customHeight="1" x14ac:dyDescent="0.5">
      <c r="A1" s="1117" t="s">
        <v>166</v>
      </c>
      <c r="B1" s="1117"/>
      <c r="C1" s="1117"/>
      <c r="D1" s="1117"/>
      <c r="E1" s="1117"/>
      <c r="F1" s="1117"/>
      <c r="G1" s="1117"/>
      <c r="H1" s="1117"/>
      <c r="I1" s="1117"/>
      <c r="J1" s="1117"/>
      <c r="K1" s="1117"/>
      <c r="L1" s="1117"/>
    </row>
    <row r="2" spans="1:12" ht="27" customHeight="1" x14ac:dyDescent="0.5">
      <c r="A2" s="1117" t="s">
        <v>332</v>
      </c>
      <c r="B2" s="1117"/>
      <c r="C2" s="1117"/>
      <c r="D2" s="1117"/>
      <c r="E2" s="1117"/>
      <c r="F2" s="1117"/>
      <c r="G2" s="1117"/>
      <c r="H2" s="1117"/>
      <c r="I2" s="1117"/>
      <c r="J2" s="1117"/>
      <c r="K2" s="1117"/>
      <c r="L2" s="1117"/>
    </row>
    <row r="3" spans="1:12" ht="26.25" customHeight="1" x14ac:dyDescent="0.5">
      <c r="A3" s="1129" t="s">
        <v>0</v>
      </c>
      <c r="B3" s="1131" t="s">
        <v>1</v>
      </c>
      <c r="C3" s="1133" t="s">
        <v>2</v>
      </c>
      <c r="D3" s="1133"/>
      <c r="E3" s="1134" t="s">
        <v>3</v>
      </c>
      <c r="F3" s="1134"/>
      <c r="G3" s="1134"/>
      <c r="H3" s="1134"/>
      <c r="I3" s="1135" t="s">
        <v>4</v>
      </c>
      <c r="J3" s="1137" t="s">
        <v>5</v>
      </c>
      <c r="K3" s="1138"/>
      <c r="L3" s="1139"/>
    </row>
    <row r="4" spans="1:12" ht="57" customHeight="1" x14ac:dyDescent="0.5">
      <c r="A4" s="1130"/>
      <c r="B4" s="1132"/>
      <c r="C4" s="826" t="s">
        <v>6</v>
      </c>
      <c r="D4" s="827" t="s">
        <v>7</v>
      </c>
      <c r="E4" s="828" t="s">
        <v>161</v>
      </c>
      <c r="F4" s="828" t="s">
        <v>162</v>
      </c>
      <c r="G4" s="828" t="s">
        <v>163</v>
      </c>
      <c r="H4" s="828" t="s">
        <v>273</v>
      </c>
      <c r="I4" s="1136"/>
      <c r="J4" s="826" t="s">
        <v>159</v>
      </c>
      <c r="K4" s="826" t="s">
        <v>8</v>
      </c>
      <c r="L4" s="826" t="s">
        <v>9</v>
      </c>
    </row>
    <row r="5" spans="1:12" ht="24" customHeight="1" x14ac:dyDescent="0.5">
      <c r="A5" s="1091" t="s">
        <v>61</v>
      </c>
      <c r="B5" s="1092"/>
      <c r="C5" s="1093"/>
      <c r="D5" s="753">
        <f>D7+D11+D35</f>
        <v>5708860</v>
      </c>
      <c r="E5" s="753">
        <f>E7+E11+E35</f>
        <v>0</v>
      </c>
      <c r="F5" s="758">
        <f>F7+F11+F35</f>
        <v>1843260</v>
      </c>
      <c r="G5" s="753">
        <f>G7+G11+G35</f>
        <v>3239750</v>
      </c>
      <c r="H5" s="753">
        <f>H7+H11+H35</f>
        <v>625850</v>
      </c>
      <c r="I5" s="755">
        <f>SUM(I7+I11+I35)</f>
        <v>3837796.3499999996</v>
      </c>
      <c r="J5" s="755">
        <f>SUM(J7+J11+J35)</f>
        <v>1658983.65</v>
      </c>
      <c r="K5" s="755">
        <f>SUM(K7+K11+K35)</f>
        <v>0</v>
      </c>
      <c r="L5" s="740"/>
    </row>
    <row r="6" spans="1:12" ht="26.25" customHeight="1" x14ac:dyDescent="0.5">
      <c r="A6" s="1091" t="s">
        <v>62</v>
      </c>
      <c r="B6" s="1092"/>
      <c r="C6" s="1093"/>
      <c r="D6" s="753"/>
      <c r="E6" s="722"/>
      <c r="F6" s="722"/>
      <c r="G6" s="722"/>
      <c r="H6" s="722"/>
      <c r="I6" s="755"/>
      <c r="J6" s="467"/>
      <c r="K6" s="467"/>
      <c r="L6" s="740"/>
    </row>
    <row r="7" spans="1:12" ht="30" customHeight="1" x14ac:dyDescent="0.5">
      <c r="A7" s="1107" t="s">
        <v>167</v>
      </c>
      <c r="B7" s="1108"/>
      <c r="C7" s="1109"/>
      <c r="D7" s="753">
        <f t="shared" ref="D7:K7" si="0">D8</f>
        <v>494950</v>
      </c>
      <c r="E7" s="753">
        <f t="shared" si="0"/>
        <v>0</v>
      </c>
      <c r="F7" s="754">
        <f t="shared" si="0"/>
        <v>34310</v>
      </c>
      <c r="G7" s="753">
        <f t="shared" si="0"/>
        <v>426140</v>
      </c>
      <c r="H7" s="753">
        <f t="shared" si="0"/>
        <v>34500</v>
      </c>
      <c r="I7" s="755">
        <f t="shared" si="0"/>
        <v>462611</v>
      </c>
      <c r="J7" s="755">
        <f t="shared" si="0"/>
        <v>32339</v>
      </c>
      <c r="K7" s="755">
        <f t="shared" si="0"/>
        <v>0</v>
      </c>
      <c r="L7" s="740"/>
    </row>
    <row r="8" spans="1:12" ht="72.75" customHeight="1" x14ac:dyDescent="0.5">
      <c r="A8" s="1110" t="s">
        <v>168</v>
      </c>
      <c r="B8" s="1110"/>
      <c r="C8" s="1110"/>
      <c r="D8" s="756">
        <f>SUM(D9:D10)</f>
        <v>494950</v>
      </c>
      <c r="E8" s="756">
        <f>SUM(E9:E10)</f>
        <v>0</v>
      </c>
      <c r="F8" s="756">
        <f>SUM(F9:F10)</f>
        <v>34310</v>
      </c>
      <c r="G8" s="756">
        <f>SUM(G9:G10)</f>
        <v>426140</v>
      </c>
      <c r="H8" s="756">
        <f>SUM(H9:H10)</f>
        <v>34500</v>
      </c>
      <c r="I8" s="118">
        <f>I9+I10</f>
        <v>462611</v>
      </c>
      <c r="J8" s="118">
        <f>J9+J10</f>
        <v>32339</v>
      </c>
      <c r="K8" s="755">
        <f>K9+K10</f>
        <v>0</v>
      </c>
      <c r="L8" s="740"/>
    </row>
    <row r="9" spans="1:12" ht="152.25" customHeight="1" x14ac:dyDescent="0.5">
      <c r="A9" s="742" t="s">
        <v>297</v>
      </c>
      <c r="B9" s="728" t="s">
        <v>169</v>
      </c>
      <c r="C9" s="322" t="s">
        <v>43</v>
      </c>
      <c r="D9" s="444">
        <v>330750</v>
      </c>
      <c r="E9" s="444">
        <v>0</v>
      </c>
      <c r="F9" s="445">
        <v>15410</v>
      </c>
      <c r="G9" s="444">
        <v>315340</v>
      </c>
      <c r="H9" s="444">
        <v>0</v>
      </c>
      <c r="I9" s="544">
        <f>D9-J9-K9</f>
        <v>317211</v>
      </c>
      <c r="J9" s="445">
        <v>13539</v>
      </c>
      <c r="K9" s="445">
        <v>0</v>
      </c>
      <c r="L9" s="322"/>
    </row>
    <row r="10" spans="1:12" ht="80.25" customHeight="1" x14ac:dyDescent="0.5">
      <c r="A10" s="742" t="s">
        <v>171</v>
      </c>
      <c r="B10" s="728" t="s">
        <v>90</v>
      </c>
      <c r="C10" s="322" t="s">
        <v>43</v>
      </c>
      <c r="D10" s="470">
        <v>164200</v>
      </c>
      <c r="E10" s="470">
        <v>0</v>
      </c>
      <c r="F10" s="471">
        <v>18900</v>
      </c>
      <c r="G10" s="470">
        <v>110800</v>
      </c>
      <c r="H10" s="470">
        <v>34500</v>
      </c>
      <c r="I10" s="544">
        <f>D10-J10-K10</f>
        <v>145400</v>
      </c>
      <c r="J10" s="471">
        <v>18800</v>
      </c>
      <c r="K10" s="471">
        <v>0</v>
      </c>
      <c r="L10" s="322"/>
    </row>
    <row r="11" spans="1:12" ht="27" customHeight="1" x14ac:dyDescent="0.5">
      <c r="A11" s="1107" t="s">
        <v>63</v>
      </c>
      <c r="B11" s="1108"/>
      <c r="C11" s="1109"/>
      <c r="D11" s="757">
        <f t="shared" ref="D11:K11" si="1">SUM(D12+D28+D33)</f>
        <v>4572970</v>
      </c>
      <c r="E11" s="757">
        <f t="shared" si="1"/>
        <v>0</v>
      </c>
      <c r="F11" s="758">
        <f t="shared" si="1"/>
        <v>1644090</v>
      </c>
      <c r="G11" s="757">
        <f t="shared" si="1"/>
        <v>2428780</v>
      </c>
      <c r="H11" s="757">
        <f t="shared" si="1"/>
        <v>500100</v>
      </c>
      <c r="I11" s="757">
        <f t="shared" si="1"/>
        <v>3076328.51</v>
      </c>
      <c r="J11" s="772">
        <f t="shared" si="1"/>
        <v>1472311.49</v>
      </c>
      <c r="K11" s="757">
        <f t="shared" si="1"/>
        <v>0</v>
      </c>
      <c r="L11" s="759"/>
    </row>
    <row r="12" spans="1:12" ht="42.75" customHeight="1" x14ac:dyDescent="0.5">
      <c r="A12" s="1107" t="s">
        <v>172</v>
      </c>
      <c r="B12" s="1108"/>
      <c r="C12" s="1109"/>
      <c r="D12" s="753">
        <f t="shared" ref="D12:K12" si="2">SUM(D13:D27)</f>
        <v>3732630</v>
      </c>
      <c r="E12" s="753">
        <f t="shared" si="2"/>
        <v>0</v>
      </c>
      <c r="F12" s="758">
        <f t="shared" si="2"/>
        <v>1376360</v>
      </c>
      <c r="G12" s="757">
        <f t="shared" si="2"/>
        <v>1982070</v>
      </c>
      <c r="H12" s="753">
        <f t="shared" si="2"/>
        <v>374200</v>
      </c>
      <c r="I12" s="79">
        <f t="shared" si="2"/>
        <v>2417193.09</v>
      </c>
      <c r="J12" s="79">
        <f t="shared" si="2"/>
        <v>1291106.9099999999</v>
      </c>
      <c r="K12" s="79">
        <f t="shared" si="2"/>
        <v>0</v>
      </c>
      <c r="L12" s="759"/>
    </row>
    <row r="13" spans="1:12" ht="108.75" customHeight="1" x14ac:dyDescent="0.5">
      <c r="A13" s="42" t="s">
        <v>173</v>
      </c>
      <c r="B13" s="188" t="s">
        <v>94</v>
      </c>
      <c r="C13" s="322" t="s">
        <v>43</v>
      </c>
      <c r="D13" s="444">
        <v>462000</v>
      </c>
      <c r="E13" s="444">
        <v>0</v>
      </c>
      <c r="F13" s="445">
        <v>279000</v>
      </c>
      <c r="G13" s="444">
        <v>180000</v>
      </c>
      <c r="H13" s="444">
        <v>3000</v>
      </c>
      <c r="I13" s="393">
        <f t="shared" ref="I13:I25" si="3">D13-J13-K13</f>
        <v>192070.59999999998</v>
      </c>
      <c r="J13" s="553">
        <v>269929.40000000002</v>
      </c>
      <c r="K13" s="445">
        <v>0</v>
      </c>
      <c r="L13" s="322"/>
    </row>
    <row r="14" spans="1:12" ht="136.5" customHeight="1" x14ac:dyDescent="0.5">
      <c r="A14" s="42" t="s">
        <v>174</v>
      </c>
      <c r="B14" s="188" t="s">
        <v>185</v>
      </c>
      <c r="C14" s="322" t="s">
        <v>43</v>
      </c>
      <c r="D14" s="444">
        <v>432300</v>
      </c>
      <c r="E14" s="444">
        <v>0</v>
      </c>
      <c r="F14" s="445">
        <v>120000</v>
      </c>
      <c r="G14" s="444">
        <v>309200</v>
      </c>
      <c r="H14" s="444">
        <v>3100</v>
      </c>
      <c r="I14" s="393">
        <f t="shared" si="3"/>
        <v>348937</v>
      </c>
      <c r="J14" s="445">
        <v>83363</v>
      </c>
      <c r="K14" s="445">
        <v>0</v>
      </c>
      <c r="L14" s="322"/>
    </row>
    <row r="15" spans="1:12" ht="159" customHeight="1" x14ac:dyDescent="0.5">
      <c r="A15" s="42" t="s">
        <v>175</v>
      </c>
      <c r="B15" s="188" t="s">
        <v>186</v>
      </c>
      <c r="C15" s="322" t="s">
        <v>43</v>
      </c>
      <c r="D15" s="444">
        <v>62580</v>
      </c>
      <c r="E15" s="444">
        <v>0</v>
      </c>
      <c r="F15" s="445">
        <v>57880</v>
      </c>
      <c r="G15" s="444">
        <v>4700</v>
      </c>
      <c r="H15" s="444">
        <v>0</v>
      </c>
      <c r="I15" s="393">
        <f t="shared" si="3"/>
        <v>30969</v>
      </c>
      <c r="J15" s="445">
        <v>31611</v>
      </c>
      <c r="K15" s="445">
        <v>0</v>
      </c>
      <c r="L15" s="322"/>
    </row>
    <row r="16" spans="1:12" ht="161.25" customHeight="1" x14ac:dyDescent="0.5">
      <c r="A16" s="42" t="s">
        <v>176</v>
      </c>
      <c r="B16" s="188" t="s">
        <v>187</v>
      </c>
      <c r="C16" s="322" t="s">
        <v>43</v>
      </c>
      <c r="D16" s="470">
        <v>253660</v>
      </c>
      <c r="E16" s="470">
        <v>0</v>
      </c>
      <c r="F16" s="471">
        <v>100540</v>
      </c>
      <c r="G16" s="470">
        <v>152120</v>
      </c>
      <c r="H16" s="470">
        <v>1000</v>
      </c>
      <c r="I16" s="11">
        <f t="shared" si="3"/>
        <v>154090.75</v>
      </c>
      <c r="J16" s="471">
        <v>99569.25</v>
      </c>
      <c r="K16" s="471">
        <v>0</v>
      </c>
      <c r="L16" s="741"/>
    </row>
    <row r="17" spans="1:12" ht="159" customHeight="1" x14ac:dyDescent="0.5">
      <c r="A17" s="184" t="s">
        <v>333</v>
      </c>
      <c r="B17" s="188" t="s">
        <v>188</v>
      </c>
      <c r="C17" s="322" t="s">
        <v>43</v>
      </c>
      <c r="D17" s="471">
        <v>142540</v>
      </c>
      <c r="E17" s="471"/>
      <c r="F17" s="471">
        <v>109260</v>
      </c>
      <c r="G17" s="471">
        <v>32280</v>
      </c>
      <c r="H17" s="471">
        <v>1000</v>
      </c>
      <c r="I17" s="11">
        <f>D17-J17-K17</f>
        <v>33641.699999999997</v>
      </c>
      <c r="J17" s="471">
        <v>108898.3</v>
      </c>
      <c r="K17" s="471">
        <v>0</v>
      </c>
      <c r="L17" s="741"/>
    </row>
    <row r="18" spans="1:12" ht="97.5" customHeight="1" x14ac:dyDescent="0.5">
      <c r="A18" s="42" t="s">
        <v>334</v>
      </c>
      <c r="B18" s="188" t="s">
        <v>190</v>
      </c>
      <c r="C18" s="322" t="s">
        <v>43</v>
      </c>
      <c r="D18" s="444">
        <v>299700</v>
      </c>
      <c r="E18" s="444">
        <v>0</v>
      </c>
      <c r="F18" s="445">
        <v>140000</v>
      </c>
      <c r="G18" s="444">
        <v>135000</v>
      </c>
      <c r="H18" s="444">
        <v>24700</v>
      </c>
      <c r="I18" s="393">
        <f>D18-J18-K18</f>
        <v>159700</v>
      </c>
      <c r="J18" s="445">
        <v>140000</v>
      </c>
      <c r="K18" s="445">
        <v>0</v>
      </c>
      <c r="L18" s="322"/>
    </row>
    <row r="19" spans="1:12" ht="99" customHeight="1" x14ac:dyDescent="0.5">
      <c r="A19" s="602" t="s">
        <v>310</v>
      </c>
      <c r="B19" s="188" t="s">
        <v>191</v>
      </c>
      <c r="C19" s="322" t="s">
        <v>43</v>
      </c>
      <c r="D19" s="470">
        <v>248580</v>
      </c>
      <c r="E19" s="470">
        <v>0</v>
      </c>
      <c r="F19" s="471">
        <v>123640</v>
      </c>
      <c r="G19" s="470">
        <v>123340</v>
      </c>
      <c r="H19" s="470">
        <v>1600</v>
      </c>
      <c r="I19" s="11">
        <f>D19-J19-K19</f>
        <v>124972.78</v>
      </c>
      <c r="J19" s="471">
        <v>123607.22</v>
      </c>
      <c r="K19" s="471">
        <v>0</v>
      </c>
      <c r="L19" s="741"/>
    </row>
    <row r="20" spans="1:12" ht="57.75" customHeight="1" x14ac:dyDescent="0.5">
      <c r="A20" s="602" t="s">
        <v>299</v>
      </c>
      <c r="B20" s="188" t="s">
        <v>193</v>
      </c>
      <c r="C20" s="322" t="s">
        <v>43</v>
      </c>
      <c r="D20" s="470">
        <v>24330</v>
      </c>
      <c r="E20" s="470">
        <v>0</v>
      </c>
      <c r="F20" s="471">
        <v>0</v>
      </c>
      <c r="G20" s="470">
        <v>24330</v>
      </c>
      <c r="H20" s="470">
        <v>0</v>
      </c>
      <c r="I20" s="11"/>
      <c r="J20" s="471"/>
      <c r="K20" s="471"/>
      <c r="L20" s="741"/>
    </row>
    <row r="21" spans="1:12" ht="78" customHeight="1" x14ac:dyDescent="0.5">
      <c r="A21" s="602" t="s">
        <v>314</v>
      </c>
      <c r="B21" s="188" t="s">
        <v>197</v>
      </c>
      <c r="C21" s="322" t="s">
        <v>43</v>
      </c>
      <c r="D21" s="444">
        <v>297600</v>
      </c>
      <c r="E21" s="444">
        <v>0</v>
      </c>
      <c r="F21" s="445">
        <v>90000</v>
      </c>
      <c r="G21" s="444">
        <v>89600</v>
      </c>
      <c r="H21" s="444">
        <v>118000</v>
      </c>
      <c r="I21" s="11">
        <f>D21-J21-K21</f>
        <v>208600</v>
      </c>
      <c r="J21" s="445">
        <v>89000</v>
      </c>
      <c r="K21" s="445">
        <v>0</v>
      </c>
      <c r="L21" s="740"/>
    </row>
    <row r="22" spans="1:12" ht="136.5" customHeight="1" x14ac:dyDescent="0.5">
      <c r="A22" s="602" t="s">
        <v>300</v>
      </c>
      <c r="B22" s="188" t="s">
        <v>196</v>
      </c>
      <c r="C22" s="322" t="s">
        <v>43</v>
      </c>
      <c r="D22" s="470">
        <v>299100</v>
      </c>
      <c r="E22" s="470">
        <v>0</v>
      </c>
      <c r="F22" s="471">
        <v>60000</v>
      </c>
      <c r="G22" s="470">
        <v>239100</v>
      </c>
      <c r="H22" s="470">
        <v>0</v>
      </c>
      <c r="I22" s="11">
        <f>D22-J22-K22</f>
        <v>241176</v>
      </c>
      <c r="J22" s="471">
        <v>57924</v>
      </c>
      <c r="K22" s="471">
        <v>0</v>
      </c>
      <c r="L22" s="741"/>
    </row>
    <row r="23" spans="1:12" ht="138" customHeight="1" x14ac:dyDescent="0.5">
      <c r="A23" s="602" t="s">
        <v>335</v>
      </c>
      <c r="B23" s="188" t="s">
        <v>189</v>
      </c>
      <c r="C23" s="322" t="s">
        <v>43</v>
      </c>
      <c r="D23" s="444">
        <v>163200</v>
      </c>
      <c r="E23" s="444">
        <v>0</v>
      </c>
      <c r="F23" s="445">
        <v>61200</v>
      </c>
      <c r="G23" s="444">
        <v>102000</v>
      </c>
      <c r="H23" s="444">
        <v>0</v>
      </c>
      <c r="I23" s="393">
        <f t="shared" si="3"/>
        <v>103500</v>
      </c>
      <c r="J23" s="445">
        <v>59700</v>
      </c>
      <c r="K23" s="445">
        <v>0</v>
      </c>
      <c r="L23" s="322"/>
    </row>
    <row r="24" spans="1:12" ht="133.5" customHeight="1" x14ac:dyDescent="0.5">
      <c r="A24" s="602" t="s">
        <v>315</v>
      </c>
      <c r="B24" s="188" t="s">
        <v>86</v>
      </c>
      <c r="C24" s="322" t="s">
        <v>43</v>
      </c>
      <c r="D24" s="444">
        <v>369960</v>
      </c>
      <c r="E24" s="444">
        <v>0</v>
      </c>
      <c r="F24" s="445">
        <v>13720</v>
      </c>
      <c r="G24" s="444">
        <v>180240</v>
      </c>
      <c r="H24" s="444">
        <v>176000</v>
      </c>
      <c r="I24" s="393">
        <f t="shared" si="3"/>
        <v>358360</v>
      </c>
      <c r="J24" s="445">
        <v>11600</v>
      </c>
      <c r="K24" s="445">
        <v>0</v>
      </c>
      <c r="L24" s="322"/>
    </row>
    <row r="25" spans="1:12" ht="96" customHeight="1" x14ac:dyDescent="0.5">
      <c r="A25" s="602" t="s">
        <v>336</v>
      </c>
      <c r="B25" s="188" t="s">
        <v>92</v>
      </c>
      <c r="C25" s="322" t="s">
        <v>43</v>
      </c>
      <c r="D25" s="470">
        <v>177080</v>
      </c>
      <c r="E25" s="470">
        <v>0</v>
      </c>
      <c r="F25" s="471">
        <v>110220</v>
      </c>
      <c r="G25" s="470">
        <v>65960</v>
      </c>
      <c r="H25" s="470">
        <v>900</v>
      </c>
      <c r="I25" s="11">
        <f t="shared" si="3"/>
        <v>71952.259999999995</v>
      </c>
      <c r="J25" s="471">
        <v>105127.74</v>
      </c>
      <c r="K25" s="471">
        <v>0</v>
      </c>
      <c r="L25" s="741"/>
    </row>
    <row r="26" spans="1:12" ht="157.5" customHeight="1" x14ac:dyDescent="0.5">
      <c r="A26" s="42" t="s">
        <v>337</v>
      </c>
      <c r="B26" s="188" t="s">
        <v>192</v>
      </c>
      <c r="C26" s="322" t="s">
        <v>43</v>
      </c>
      <c r="D26" s="470">
        <v>200000</v>
      </c>
      <c r="E26" s="470">
        <v>0</v>
      </c>
      <c r="F26" s="471">
        <v>80000</v>
      </c>
      <c r="G26" s="470">
        <v>120000</v>
      </c>
      <c r="H26" s="470">
        <v>0</v>
      </c>
      <c r="I26" s="11">
        <f>D26-J26-K26</f>
        <v>120010</v>
      </c>
      <c r="J26" s="471">
        <v>79990</v>
      </c>
      <c r="K26" s="471"/>
      <c r="L26" s="741"/>
    </row>
    <row r="27" spans="1:12" ht="196.5" customHeight="1" x14ac:dyDescent="0.5">
      <c r="A27" s="42" t="s">
        <v>316</v>
      </c>
      <c r="B27" s="188" t="s">
        <v>86</v>
      </c>
      <c r="C27" s="322" t="s">
        <v>43</v>
      </c>
      <c r="D27" s="444">
        <v>300000</v>
      </c>
      <c r="E27" s="61">
        <v>0</v>
      </c>
      <c r="F27" s="61">
        <v>30900</v>
      </c>
      <c r="G27" s="61">
        <v>224200</v>
      </c>
      <c r="H27" s="61">
        <v>44900</v>
      </c>
      <c r="I27" s="393">
        <f>D27-J27-K27</f>
        <v>269213</v>
      </c>
      <c r="J27" s="445">
        <v>30787</v>
      </c>
      <c r="K27" s="445">
        <v>0</v>
      </c>
      <c r="L27" s="322"/>
    </row>
    <row r="28" spans="1:12" ht="52.5" customHeight="1" x14ac:dyDescent="0.5">
      <c r="A28" s="1091" t="s">
        <v>198</v>
      </c>
      <c r="B28" s="1092"/>
      <c r="C28" s="1093"/>
      <c r="D28" s="753">
        <f t="shared" ref="D28:I28" si="4">SUM(D29:D32)</f>
        <v>802950</v>
      </c>
      <c r="E28" s="753">
        <f t="shared" si="4"/>
        <v>0</v>
      </c>
      <c r="F28" s="754">
        <f t="shared" si="4"/>
        <v>250000</v>
      </c>
      <c r="G28" s="753">
        <f t="shared" si="4"/>
        <v>427050</v>
      </c>
      <c r="H28" s="753">
        <f t="shared" si="4"/>
        <v>125900</v>
      </c>
      <c r="I28" s="79">
        <f t="shared" si="4"/>
        <v>639284.41999999993</v>
      </c>
      <c r="J28" s="79">
        <f>J29+J30+J31+J32</f>
        <v>163665.58000000002</v>
      </c>
      <c r="K28" s="79">
        <f>K29+K30+K31+K32</f>
        <v>0</v>
      </c>
      <c r="L28" s="741"/>
    </row>
    <row r="29" spans="1:12" ht="81" customHeight="1" x14ac:dyDescent="0.5">
      <c r="A29" s="603" t="s">
        <v>338</v>
      </c>
      <c r="B29" s="188" t="s">
        <v>203</v>
      </c>
      <c r="C29" s="322" t="s">
        <v>43</v>
      </c>
      <c r="D29" s="471">
        <v>247850</v>
      </c>
      <c r="E29" s="471">
        <v>0</v>
      </c>
      <c r="F29" s="471">
        <v>84600</v>
      </c>
      <c r="G29" s="471">
        <v>42850</v>
      </c>
      <c r="H29" s="471">
        <v>120400</v>
      </c>
      <c r="I29" s="11">
        <f>D29-J29-K29</f>
        <v>208220</v>
      </c>
      <c r="J29" s="471">
        <v>39630</v>
      </c>
      <c r="K29" s="471">
        <v>0</v>
      </c>
      <c r="L29" s="741"/>
    </row>
    <row r="30" spans="1:12" ht="115.5" customHeight="1" x14ac:dyDescent="0.5">
      <c r="A30" s="602" t="s">
        <v>339</v>
      </c>
      <c r="B30" s="188" t="s">
        <v>204</v>
      </c>
      <c r="C30" s="322" t="s">
        <v>43</v>
      </c>
      <c r="D30" s="470">
        <v>213600</v>
      </c>
      <c r="E30" s="470">
        <v>0</v>
      </c>
      <c r="F30" s="471">
        <v>70000</v>
      </c>
      <c r="G30" s="470">
        <v>142100</v>
      </c>
      <c r="H30" s="470">
        <v>1500</v>
      </c>
      <c r="I30" s="11">
        <f>D30-J30-K30</f>
        <v>143846.47999999998</v>
      </c>
      <c r="J30" s="471">
        <v>69753.52</v>
      </c>
      <c r="K30" s="471">
        <v>0</v>
      </c>
      <c r="L30" s="741"/>
    </row>
    <row r="31" spans="1:12" ht="96" customHeight="1" x14ac:dyDescent="0.5">
      <c r="A31" s="42" t="s">
        <v>201</v>
      </c>
      <c r="B31" s="188" t="s">
        <v>205</v>
      </c>
      <c r="C31" s="322" t="s">
        <v>43</v>
      </c>
      <c r="D31" s="470">
        <v>110500</v>
      </c>
      <c r="E31" s="470">
        <v>0</v>
      </c>
      <c r="F31" s="471">
        <v>95400</v>
      </c>
      <c r="G31" s="470">
        <v>11100</v>
      </c>
      <c r="H31" s="470">
        <v>4000</v>
      </c>
      <c r="I31" s="11">
        <f>D31-J31-K31</f>
        <v>56217.94</v>
      </c>
      <c r="J31" s="471">
        <v>54282.06</v>
      </c>
      <c r="K31" s="471">
        <v>0</v>
      </c>
      <c r="L31" s="741"/>
    </row>
    <row r="32" spans="1:12" ht="160.5" customHeight="1" x14ac:dyDescent="0.5">
      <c r="A32" s="42" t="s">
        <v>202</v>
      </c>
      <c r="B32" s="188" t="s">
        <v>35</v>
      </c>
      <c r="C32" s="322" t="s">
        <v>43</v>
      </c>
      <c r="D32" s="470">
        <v>231000</v>
      </c>
      <c r="E32" s="470">
        <v>0</v>
      </c>
      <c r="F32" s="471">
        <v>0</v>
      </c>
      <c r="G32" s="470">
        <v>231000</v>
      </c>
      <c r="H32" s="470">
        <v>0</v>
      </c>
      <c r="I32" s="11">
        <f>D32-J32-K32</f>
        <v>231000</v>
      </c>
      <c r="J32" s="471">
        <v>0</v>
      </c>
      <c r="K32" s="471">
        <v>0</v>
      </c>
      <c r="L32" s="741"/>
    </row>
    <row r="33" spans="1:12" ht="48.75" customHeight="1" x14ac:dyDescent="0.5">
      <c r="A33" s="1107" t="s">
        <v>206</v>
      </c>
      <c r="B33" s="1108"/>
      <c r="C33" s="1109"/>
      <c r="D33" s="753">
        <f>D34</f>
        <v>37390</v>
      </c>
      <c r="E33" s="753">
        <f>E34</f>
        <v>0</v>
      </c>
      <c r="F33" s="754">
        <f>F34</f>
        <v>17730</v>
      </c>
      <c r="G33" s="753">
        <f>G34</f>
        <v>19660</v>
      </c>
      <c r="H33" s="79"/>
      <c r="I33" s="79">
        <f>I34</f>
        <v>19851</v>
      </c>
      <c r="J33" s="79">
        <f>J34</f>
        <v>17539</v>
      </c>
      <c r="K33" s="79">
        <f>K34</f>
        <v>0</v>
      </c>
      <c r="L33" s="741"/>
    </row>
    <row r="34" spans="1:12" ht="163.5" customHeight="1" x14ac:dyDescent="0.5">
      <c r="A34" s="188" t="s">
        <v>207</v>
      </c>
      <c r="B34" s="188" t="s">
        <v>208</v>
      </c>
      <c r="C34" s="322" t="s">
        <v>43</v>
      </c>
      <c r="D34" s="470">
        <v>37390</v>
      </c>
      <c r="E34" s="470">
        <v>0</v>
      </c>
      <c r="F34" s="471">
        <v>17730</v>
      </c>
      <c r="G34" s="470">
        <v>19660</v>
      </c>
      <c r="H34" s="470">
        <v>0</v>
      </c>
      <c r="I34" s="11">
        <f>D34-J34-K34</f>
        <v>19851</v>
      </c>
      <c r="J34" s="471">
        <v>17539</v>
      </c>
      <c r="K34" s="471">
        <v>0</v>
      </c>
      <c r="L34" s="741"/>
    </row>
    <row r="35" spans="1:12" ht="24" customHeight="1" x14ac:dyDescent="0.5">
      <c r="A35" s="1111" t="s">
        <v>67</v>
      </c>
      <c r="B35" s="1112"/>
      <c r="C35" s="1113"/>
      <c r="D35" s="760">
        <f t="shared" ref="D35:K35" si="5">D36</f>
        <v>640940</v>
      </c>
      <c r="E35" s="760">
        <f t="shared" si="5"/>
        <v>0</v>
      </c>
      <c r="F35" s="761">
        <f t="shared" si="5"/>
        <v>164860</v>
      </c>
      <c r="G35" s="760">
        <f t="shared" si="5"/>
        <v>384830</v>
      </c>
      <c r="H35" s="760">
        <f t="shared" si="5"/>
        <v>91250</v>
      </c>
      <c r="I35" s="118">
        <f t="shared" si="5"/>
        <v>298856.83999999997</v>
      </c>
      <c r="J35" s="118">
        <f t="shared" si="5"/>
        <v>154333.16</v>
      </c>
      <c r="K35" s="118">
        <f t="shared" si="5"/>
        <v>0</v>
      </c>
      <c r="L35" s="762"/>
    </row>
    <row r="36" spans="1:12" ht="39.75" customHeight="1" x14ac:dyDescent="0.5">
      <c r="A36" s="1114" t="s">
        <v>209</v>
      </c>
      <c r="B36" s="1115"/>
      <c r="C36" s="1116"/>
      <c r="D36" s="753">
        <f>SUM(D37:D40)</f>
        <v>640940</v>
      </c>
      <c r="E36" s="753">
        <f>SUM(E37:E40)</f>
        <v>0</v>
      </c>
      <c r="F36" s="754">
        <f>SUM(F37:F40)</f>
        <v>164860</v>
      </c>
      <c r="G36" s="753">
        <f>SUM(G37:G40)</f>
        <v>384830</v>
      </c>
      <c r="H36" s="753">
        <f>SUM(H37:H40)</f>
        <v>91250</v>
      </c>
      <c r="I36" s="79">
        <f>I37+I38+I39+I40</f>
        <v>298856.83999999997</v>
      </c>
      <c r="J36" s="79">
        <f>J37+J38+J39+J40</f>
        <v>154333.16</v>
      </c>
      <c r="K36" s="79">
        <f>K37+K38+K39+K40</f>
        <v>0</v>
      </c>
      <c r="L36" s="741"/>
    </row>
    <row r="37" spans="1:12" ht="156" customHeight="1" x14ac:dyDescent="0.5">
      <c r="A37" s="186" t="s">
        <v>223</v>
      </c>
      <c r="B37" s="188" t="s">
        <v>212</v>
      </c>
      <c r="C37" s="188" t="s">
        <v>43</v>
      </c>
      <c r="D37" s="470">
        <v>187750</v>
      </c>
      <c r="E37" s="470">
        <v>0</v>
      </c>
      <c r="F37" s="471">
        <v>0</v>
      </c>
      <c r="G37" s="470">
        <v>187750</v>
      </c>
      <c r="H37" s="470">
        <v>0</v>
      </c>
      <c r="I37" s="11"/>
      <c r="J37" s="471"/>
      <c r="K37" s="471"/>
      <c r="L37" s="741"/>
    </row>
    <row r="38" spans="1:12" ht="109.5" customHeight="1" x14ac:dyDescent="0.5">
      <c r="A38" s="186" t="s">
        <v>222</v>
      </c>
      <c r="B38" s="188" t="s">
        <v>213</v>
      </c>
      <c r="C38" s="188" t="s">
        <v>43</v>
      </c>
      <c r="D38" s="444">
        <v>174550</v>
      </c>
      <c r="E38" s="444">
        <v>0</v>
      </c>
      <c r="F38" s="445">
        <v>63000</v>
      </c>
      <c r="G38" s="444">
        <v>51500</v>
      </c>
      <c r="H38" s="444">
        <v>60050</v>
      </c>
      <c r="I38" s="393">
        <f>D38-J38-K38</f>
        <v>121326.84</v>
      </c>
      <c r="J38" s="445">
        <v>53223.16</v>
      </c>
      <c r="K38" s="445">
        <v>0</v>
      </c>
      <c r="L38" s="322"/>
    </row>
    <row r="39" spans="1:12" ht="99.75" customHeight="1" x14ac:dyDescent="0.5">
      <c r="A39" s="186" t="s">
        <v>340</v>
      </c>
      <c r="B39" s="188" t="s">
        <v>65</v>
      </c>
      <c r="C39" s="188" t="s">
        <v>43</v>
      </c>
      <c r="D39" s="444">
        <v>108800</v>
      </c>
      <c r="E39" s="444">
        <v>0</v>
      </c>
      <c r="F39" s="445">
        <v>30000</v>
      </c>
      <c r="G39" s="444">
        <v>66600</v>
      </c>
      <c r="H39" s="444">
        <v>12200</v>
      </c>
      <c r="I39" s="393">
        <f>D39-J39-K39</f>
        <v>79550</v>
      </c>
      <c r="J39" s="445">
        <v>29250</v>
      </c>
      <c r="K39" s="445">
        <v>0</v>
      </c>
      <c r="L39" s="322"/>
    </row>
    <row r="40" spans="1:12" ht="111" customHeight="1" x14ac:dyDescent="0.5">
      <c r="A40" s="188" t="s">
        <v>211</v>
      </c>
      <c r="B40" s="188" t="s">
        <v>214</v>
      </c>
      <c r="C40" s="188" t="s">
        <v>43</v>
      </c>
      <c r="D40" s="445">
        <v>169840</v>
      </c>
      <c r="E40" s="445">
        <v>0</v>
      </c>
      <c r="F40" s="445">
        <v>71860</v>
      </c>
      <c r="G40" s="445">
        <v>78980</v>
      </c>
      <c r="H40" s="445">
        <v>19000</v>
      </c>
      <c r="I40" s="393">
        <f>D40-J40-K40</f>
        <v>97980</v>
      </c>
      <c r="J40" s="445">
        <v>71860</v>
      </c>
      <c r="K40" s="445">
        <v>0</v>
      </c>
      <c r="L40" s="322"/>
    </row>
    <row r="41" spans="1:12" ht="37.5" customHeight="1" x14ac:dyDescent="0.5">
      <c r="A41" s="1086" t="s">
        <v>274</v>
      </c>
      <c r="B41" s="1087"/>
      <c r="C41" s="763"/>
      <c r="D41" s="764">
        <f t="shared" ref="D41:L41" si="6">D35+D11+D7</f>
        <v>5708860</v>
      </c>
      <c r="E41" s="764">
        <f t="shared" si="6"/>
        <v>0</v>
      </c>
      <c r="F41" s="764">
        <f t="shared" si="6"/>
        <v>1843260</v>
      </c>
      <c r="G41" s="764">
        <f t="shared" si="6"/>
        <v>3239750</v>
      </c>
      <c r="H41" s="764">
        <f t="shared" si="6"/>
        <v>625850</v>
      </c>
      <c r="I41" s="764">
        <f t="shared" si="6"/>
        <v>3837796.3499999996</v>
      </c>
      <c r="J41" s="765">
        <f t="shared" si="6"/>
        <v>1658983.65</v>
      </c>
      <c r="K41" s="764">
        <f t="shared" si="6"/>
        <v>0</v>
      </c>
      <c r="L41" s="766">
        <f t="shared" si="6"/>
        <v>0</v>
      </c>
    </row>
    <row r="42" spans="1:12" ht="124.5" customHeight="1" x14ac:dyDescent="0.5">
      <c r="A42" s="375"/>
      <c r="B42" s="375"/>
      <c r="C42" s="376"/>
      <c r="D42" s="398"/>
      <c r="E42" s="398"/>
      <c r="F42" s="398"/>
      <c r="G42" s="398"/>
      <c r="H42" s="398"/>
      <c r="I42" s="398"/>
      <c r="J42" s="398"/>
      <c r="K42" s="398"/>
      <c r="L42" s="377"/>
    </row>
    <row r="43" spans="1:12" ht="18.75" customHeight="1" x14ac:dyDescent="0.5">
      <c r="A43" s="1104" t="s">
        <v>68</v>
      </c>
      <c r="B43" s="1105"/>
      <c r="C43" s="1106"/>
      <c r="D43" s="767">
        <f t="shared" ref="D43:K43" si="7">D45+D48</f>
        <v>325740</v>
      </c>
      <c r="E43" s="767">
        <f t="shared" si="7"/>
        <v>0</v>
      </c>
      <c r="F43" s="767">
        <f t="shared" si="7"/>
        <v>103440</v>
      </c>
      <c r="G43" s="767">
        <f t="shared" si="7"/>
        <v>217300</v>
      </c>
      <c r="H43" s="767">
        <f t="shared" si="7"/>
        <v>5000</v>
      </c>
      <c r="I43" s="690">
        <f t="shared" si="7"/>
        <v>223865.35</v>
      </c>
      <c r="J43" s="690">
        <f t="shared" si="7"/>
        <v>101874.65</v>
      </c>
      <c r="K43" s="690">
        <f t="shared" si="7"/>
        <v>0</v>
      </c>
      <c r="L43" s="768"/>
    </row>
    <row r="44" spans="1:12" ht="24.75" customHeight="1" x14ac:dyDescent="0.5">
      <c r="A44" s="1091" t="s">
        <v>69</v>
      </c>
      <c r="B44" s="1092"/>
      <c r="C44" s="1093"/>
      <c r="D44" s="660"/>
      <c r="E44" s="660"/>
      <c r="F44" s="660"/>
      <c r="G44" s="660"/>
      <c r="H44" s="660"/>
      <c r="I44" s="671"/>
      <c r="J44" s="660"/>
      <c r="K44" s="660"/>
      <c r="L44" s="729"/>
    </row>
    <row r="45" spans="1:12" ht="22.5" customHeight="1" x14ac:dyDescent="0.5">
      <c r="A45" s="1091" t="s">
        <v>215</v>
      </c>
      <c r="B45" s="1092"/>
      <c r="C45" s="1093"/>
      <c r="D45" s="758">
        <f>D46</f>
        <v>298550</v>
      </c>
      <c r="E45" s="758">
        <f t="shared" ref="E45:K46" si="8">E46</f>
        <v>0</v>
      </c>
      <c r="F45" s="758">
        <f t="shared" si="8"/>
        <v>100000</v>
      </c>
      <c r="G45" s="758">
        <f t="shared" si="8"/>
        <v>193550</v>
      </c>
      <c r="H45" s="758">
        <f t="shared" si="8"/>
        <v>5000</v>
      </c>
      <c r="I45" s="690">
        <f t="shared" si="8"/>
        <v>198675.35</v>
      </c>
      <c r="J45" s="690">
        <f t="shared" si="8"/>
        <v>99874.65</v>
      </c>
      <c r="K45" s="690">
        <f t="shared" si="8"/>
        <v>0</v>
      </c>
      <c r="L45" s="729"/>
    </row>
    <row r="46" spans="1:12" ht="36.75" customHeight="1" x14ac:dyDescent="0.5">
      <c r="A46" s="1094" t="s">
        <v>216</v>
      </c>
      <c r="B46" s="1095"/>
      <c r="C46" s="1096"/>
      <c r="D46" s="758">
        <f>D47</f>
        <v>298550</v>
      </c>
      <c r="E46" s="758">
        <f t="shared" si="8"/>
        <v>0</v>
      </c>
      <c r="F46" s="758">
        <f t="shared" si="8"/>
        <v>100000</v>
      </c>
      <c r="G46" s="758">
        <f t="shared" si="8"/>
        <v>193550</v>
      </c>
      <c r="H46" s="758">
        <f t="shared" si="8"/>
        <v>5000</v>
      </c>
      <c r="I46" s="690">
        <f t="shared" si="8"/>
        <v>198675.35</v>
      </c>
      <c r="J46" s="758">
        <f t="shared" si="8"/>
        <v>99874.65</v>
      </c>
      <c r="K46" s="758">
        <f t="shared" si="8"/>
        <v>0</v>
      </c>
      <c r="L46" s="729"/>
    </row>
    <row r="47" spans="1:12" ht="61.5" customHeight="1" x14ac:dyDescent="0.5">
      <c r="A47" s="602" t="s">
        <v>217</v>
      </c>
      <c r="B47" s="270" t="s">
        <v>218</v>
      </c>
      <c r="C47" s="743" t="s">
        <v>43</v>
      </c>
      <c r="D47" s="660">
        <v>298550</v>
      </c>
      <c r="E47" s="660">
        <v>0</v>
      </c>
      <c r="F47" s="660">
        <v>100000</v>
      </c>
      <c r="G47" s="660">
        <v>193550</v>
      </c>
      <c r="H47" s="660">
        <v>5000</v>
      </c>
      <c r="I47" s="671">
        <f>D47-J47-K47</f>
        <v>198675.35</v>
      </c>
      <c r="J47" s="660">
        <v>99874.65</v>
      </c>
      <c r="K47" s="660">
        <v>0</v>
      </c>
      <c r="L47" s="729"/>
    </row>
    <row r="48" spans="1:12" ht="21.75" customHeight="1" x14ac:dyDescent="0.5">
      <c r="A48" s="1097" t="s">
        <v>70</v>
      </c>
      <c r="B48" s="1098"/>
      <c r="C48" s="1099"/>
      <c r="D48" s="758">
        <f>D49</f>
        <v>27190</v>
      </c>
      <c r="E48" s="758">
        <f t="shared" ref="E48:K49" si="9">E49</f>
        <v>0</v>
      </c>
      <c r="F48" s="758">
        <f t="shared" si="9"/>
        <v>3440</v>
      </c>
      <c r="G48" s="758">
        <f t="shared" si="9"/>
        <v>23750</v>
      </c>
      <c r="H48" s="758">
        <f t="shared" si="9"/>
        <v>0</v>
      </c>
      <c r="I48" s="690">
        <f t="shared" si="9"/>
        <v>25190</v>
      </c>
      <c r="J48" s="690">
        <f t="shared" si="9"/>
        <v>2000</v>
      </c>
      <c r="K48" s="690">
        <f t="shared" si="9"/>
        <v>0</v>
      </c>
      <c r="L48" s="769"/>
    </row>
    <row r="49" spans="1:12" ht="39.75" customHeight="1" x14ac:dyDescent="0.5">
      <c r="A49" s="1094" t="s">
        <v>221</v>
      </c>
      <c r="B49" s="1095"/>
      <c r="C49" s="1096"/>
      <c r="D49" s="758">
        <f>D50</f>
        <v>27190</v>
      </c>
      <c r="E49" s="758">
        <f t="shared" si="9"/>
        <v>0</v>
      </c>
      <c r="F49" s="758">
        <f t="shared" si="9"/>
        <v>3440</v>
      </c>
      <c r="G49" s="758">
        <f t="shared" si="9"/>
        <v>23750</v>
      </c>
      <c r="H49" s="758">
        <f t="shared" si="9"/>
        <v>0</v>
      </c>
      <c r="I49" s="690">
        <f t="shared" si="9"/>
        <v>25190</v>
      </c>
      <c r="J49" s="690">
        <f t="shared" si="9"/>
        <v>2000</v>
      </c>
      <c r="K49" s="690">
        <f t="shared" si="9"/>
        <v>0</v>
      </c>
      <c r="L49" s="769"/>
    </row>
    <row r="50" spans="1:12" ht="132.75" customHeight="1" x14ac:dyDescent="0.5">
      <c r="A50" s="734" t="s">
        <v>341</v>
      </c>
      <c r="B50" s="272" t="s">
        <v>38</v>
      </c>
      <c r="C50" s="743" t="s">
        <v>43</v>
      </c>
      <c r="D50" s="659">
        <v>27190</v>
      </c>
      <c r="E50" s="659">
        <v>0</v>
      </c>
      <c r="F50" s="660">
        <v>3440</v>
      </c>
      <c r="G50" s="659">
        <v>23750</v>
      </c>
      <c r="H50" s="659">
        <v>0</v>
      </c>
      <c r="I50" s="671">
        <f>D50-J50-K50</f>
        <v>25190</v>
      </c>
      <c r="J50" s="660">
        <v>2000</v>
      </c>
      <c r="K50" s="660">
        <v>0</v>
      </c>
      <c r="L50" s="729"/>
    </row>
    <row r="51" spans="1:12" ht="23.25" customHeight="1" x14ac:dyDescent="0.5">
      <c r="A51" s="1086" t="s">
        <v>275</v>
      </c>
      <c r="B51" s="1087"/>
      <c r="C51" s="763"/>
      <c r="D51" s="770">
        <f>D43</f>
        <v>325740</v>
      </c>
      <c r="E51" s="770">
        <f t="shared" ref="E51:L51" si="10">E43</f>
        <v>0</v>
      </c>
      <c r="F51" s="770">
        <f t="shared" si="10"/>
        <v>103440</v>
      </c>
      <c r="G51" s="770">
        <f t="shared" si="10"/>
        <v>217300</v>
      </c>
      <c r="H51" s="770">
        <f t="shared" si="10"/>
        <v>5000</v>
      </c>
      <c r="I51" s="770">
        <f t="shared" si="10"/>
        <v>223865.35</v>
      </c>
      <c r="J51" s="770">
        <f t="shared" si="10"/>
        <v>101874.65</v>
      </c>
      <c r="K51" s="770">
        <f t="shared" si="10"/>
        <v>0</v>
      </c>
      <c r="L51" s="770">
        <f t="shared" si="10"/>
        <v>0</v>
      </c>
    </row>
    <row r="52" spans="1:12" ht="21" customHeight="1" x14ac:dyDescent="0.5">
      <c r="A52" s="1100" t="s">
        <v>10</v>
      </c>
      <c r="B52" s="1100"/>
      <c r="C52" s="771"/>
      <c r="D52" s="772">
        <f>D54+D57+D110</f>
        <v>33676300</v>
      </c>
      <c r="E52" s="772">
        <f t="shared" ref="E52:L52" si="11">E54+E57+E110</f>
        <v>581670</v>
      </c>
      <c r="F52" s="773">
        <f t="shared" si="11"/>
        <v>997130</v>
      </c>
      <c r="G52" s="772">
        <f t="shared" si="11"/>
        <v>31659700</v>
      </c>
      <c r="H52" s="772">
        <f t="shared" si="11"/>
        <v>437800</v>
      </c>
      <c r="I52" s="772">
        <f t="shared" si="11"/>
        <v>32137791.690000001</v>
      </c>
      <c r="J52" s="772">
        <f t="shared" si="11"/>
        <v>951103.31</v>
      </c>
      <c r="K52" s="772">
        <f t="shared" si="11"/>
        <v>0</v>
      </c>
      <c r="L52" s="774">
        <f t="shared" si="11"/>
        <v>0</v>
      </c>
    </row>
    <row r="53" spans="1:12" ht="25.5" customHeight="1" x14ac:dyDescent="0.5">
      <c r="A53" s="1100" t="s">
        <v>11</v>
      </c>
      <c r="B53" s="1100"/>
      <c r="C53" s="771"/>
      <c r="D53" s="772"/>
      <c r="E53" s="723"/>
      <c r="F53" s="723"/>
      <c r="G53" s="723"/>
      <c r="H53" s="723"/>
      <c r="I53" s="775"/>
      <c r="J53" s="773"/>
      <c r="K53" s="773"/>
      <c r="L53" s="776"/>
    </row>
    <row r="54" spans="1:12" ht="52.5" customHeight="1" x14ac:dyDescent="0.5">
      <c r="A54" s="1083" t="s">
        <v>12</v>
      </c>
      <c r="B54" s="1084"/>
      <c r="C54" s="1085"/>
      <c r="D54" s="464">
        <f t="shared" ref="D54:I55" si="12">D55</f>
        <v>75000</v>
      </c>
      <c r="E54" s="464">
        <f t="shared" si="12"/>
        <v>0</v>
      </c>
      <c r="F54" s="464">
        <f t="shared" si="12"/>
        <v>54400</v>
      </c>
      <c r="G54" s="464">
        <f t="shared" si="12"/>
        <v>14400</v>
      </c>
      <c r="H54" s="464">
        <f t="shared" si="12"/>
        <v>6200</v>
      </c>
      <c r="I54" s="678">
        <f t="shared" si="12"/>
        <v>35584</v>
      </c>
      <c r="J54" s="678">
        <f>J55</f>
        <v>39416</v>
      </c>
      <c r="K54" s="723">
        <f>K55</f>
        <v>0</v>
      </c>
      <c r="L54" s="777"/>
    </row>
    <row r="55" spans="1:12" ht="35.25" customHeight="1" x14ac:dyDescent="0.5">
      <c r="A55" s="1101" t="s">
        <v>146</v>
      </c>
      <c r="B55" s="1102"/>
      <c r="C55" s="1103"/>
      <c r="D55" s="829">
        <f t="shared" si="12"/>
        <v>75000</v>
      </c>
      <c r="E55" s="829">
        <f t="shared" si="12"/>
        <v>0</v>
      </c>
      <c r="F55" s="829">
        <v>54400</v>
      </c>
      <c r="G55" s="829">
        <f t="shared" si="12"/>
        <v>14400</v>
      </c>
      <c r="H55" s="829">
        <f t="shared" si="12"/>
        <v>6200</v>
      </c>
      <c r="I55" s="830">
        <f>I56</f>
        <v>35584</v>
      </c>
      <c r="J55" s="830">
        <f>J56</f>
        <v>39416</v>
      </c>
      <c r="K55" s="779">
        <f>K56</f>
        <v>0</v>
      </c>
      <c r="L55" s="780"/>
    </row>
    <row r="56" spans="1:12" ht="56.25" customHeight="1" x14ac:dyDescent="0.5">
      <c r="A56" s="781" t="s">
        <v>59</v>
      </c>
      <c r="B56" s="42" t="s">
        <v>13</v>
      </c>
      <c r="C56" s="42" t="s">
        <v>43</v>
      </c>
      <c r="D56" s="553">
        <f>E56+F56+G56+H56</f>
        <v>75000</v>
      </c>
      <c r="E56" s="568">
        <v>0</v>
      </c>
      <c r="F56" s="553">
        <v>54400</v>
      </c>
      <c r="G56" s="568">
        <v>14400</v>
      </c>
      <c r="H56" s="568">
        <v>6200</v>
      </c>
      <c r="I56" s="661">
        <f>D56-J56-K56</f>
        <v>35584</v>
      </c>
      <c r="J56" s="660">
        <v>39416</v>
      </c>
      <c r="K56" s="712">
        <v>0</v>
      </c>
      <c r="L56" s="783"/>
    </row>
    <row r="57" spans="1:12" ht="49.5" customHeight="1" x14ac:dyDescent="0.5">
      <c r="A57" s="1083" t="s">
        <v>15</v>
      </c>
      <c r="B57" s="1084"/>
      <c r="C57" s="1085"/>
      <c r="D57" s="501">
        <f t="shared" ref="D57:J57" si="13">D58</f>
        <v>33557300</v>
      </c>
      <c r="E57" s="501">
        <f t="shared" si="13"/>
        <v>581670</v>
      </c>
      <c r="F57" s="501">
        <f t="shared" si="13"/>
        <v>942730</v>
      </c>
      <c r="G57" s="501">
        <f t="shared" si="13"/>
        <v>31612300</v>
      </c>
      <c r="H57" s="501">
        <f t="shared" si="13"/>
        <v>420600</v>
      </c>
      <c r="I57" s="825">
        <f t="shared" si="13"/>
        <v>32058207.690000001</v>
      </c>
      <c r="J57" s="501">
        <f t="shared" si="13"/>
        <v>911687.31</v>
      </c>
      <c r="K57" s="723">
        <f>K58</f>
        <v>0</v>
      </c>
      <c r="L57" s="777"/>
    </row>
    <row r="58" spans="1:12" ht="48" customHeight="1" x14ac:dyDescent="0.5">
      <c r="A58" s="1083" t="s">
        <v>147</v>
      </c>
      <c r="B58" s="1084"/>
      <c r="C58" s="1085"/>
      <c r="D58" s="778">
        <f>D60+D97+D106+D107+D108+D59+D95+D96+D105+D109</f>
        <v>33557300</v>
      </c>
      <c r="E58" s="778">
        <f>E60+E97+E106+E107+E108+E59+E95+E96+E105+E109</f>
        <v>581670</v>
      </c>
      <c r="F58" s="778">
        <f>F60+F97+F106+F107+F108+F59+F95+F96+F105+F109</f>
        <v>942730</v>
      </c>
      <c r="G58" s="778">
        <f>G60+G97+G106+G107+G108+G59+G95+G96+G105+G109</f>
        <v>31612300</v>
      </c>
      <c r="H58" s="778">
        <f>H60+H97+H106+H107+H108+H59+H95+H96+H105+H109</f>
        <v>420600</v>
      </c>
      <c r="I58" s="779">
        <f>I59+I60+I97+I106+I107+I108+I95+I96+I105</f>
        <v>32058207.690000001</v>
      </c>
      <c r="J58" s="779">
        <f>J60+J97+J106+J107+J108</f>
        <v>911687.31</v>
      </c>
      <c r="K58" s="779">
        <f>K59+K60+K95+K96+K97+K105+K106+K107+K108</f>
        <v>0</v>
      </c>
      <c r="L58" s="780"/>
    </row>
    <row r="59" spans="1:12" ht="79.5" customHeight="1" x14ac:dyDescent="0.5">
      <c r="A59" s="784" t="s">
        <v>293</v>
      </c>
      <c r="B59" s="785" t="s">
        <v>50</v>
      </c>
      <c r="C59" s="42" t="s">
        <v>43</v>
      </c>
      <c r="D59" s="501">
        <v>31025700</v>
      </c>
      <c r="E59" s="501">
        <v>0</v>
      </c>
      <c r="F59" s="501">
        <v>0</v>
      </c>
      <c r="G59" s="501">
        <v>31025700</v>
      </c>
      <c r="H59" s="501">
        <v>0</v>
      </c>
      <c r="I59" s="723">
        <f>D59-J59-K59</f>
        <v>31025700</v>
      </c>
      <c r="J59" s="723"/>
      <c r="K59" s="723"/>
      <c r="L59" s="777"/>
    </row>
    <row r="60" spans="1:12" ht="114" customHeight="1" x14ac:dyDescent="0.5">
      <c r="A60" s="786" t="s">
        <v>75</v>
      </c>
      <c r="B60" s="787" t="s">
        <v>16</v>
      </c>
      <c r="C60" s="42" t="s">
        <v>14</v>
      </c>
      <c r="D60" s="501">
        <v>525000</v>
      </c>
      <c r="E60" s="500">
        <v>3670</v>
      </c>
      <c r="F60" s="501">
        <v>365530</v>
      </c>
      <c r="G60" s="500">
        <v>149500</v>
      </c>
      <c r="H60" s="500">
        <v>6300</v>
      </c>
      <c r="I60" s="723">
        <f>I61+I62+I63+I64+I65+I66+I67+I68+I69+I70+I71+I72+I73+I74+I75+I76+I77+I78+I79+I80+I81+I82+I83+I84+I85+I86+I87+I88+I89+I90+I91+I92+I93+I94</f>
        <v>174900</v>
      </c>
      <c r="J60" s="723">
        <f>J61+J62+J63+J64+J65+J66+J67+J68+J69+J70+J71+J72+J73+J74+J75+J76+J77+J78+J79+J80+J81+J82+J83+J84+J85+J86+J87+J88+J89+J90+J91+J92+J93+J94</f>
        <v>350100</v>
      </c>
      <c r="K60" s="723">
        <f>SUM(K61:K94)</f>
        <v>0</v>
      </c>
      <c r="L60" s="783"/>
    </row>
    <row r="61" spans="1:12" ht="102" customHeight="1" x14ac:dyDescent="0.5">
      <c r="A61" s="603" t="s">
        <v>224</v>
      </c>
      <c r="B61" s="188" t="s">
        <v>77</v>
      </c>
      <c r="C61" s="188" t="s">
        <v>14</v>
      </c>
      <c r="D61" s="11">
        <v>23348</v>
      </c>
      <c r="E61" s="470">
        <v>3670</v>
      </c>
      <c r="F61" s="471">
        <v>8400</v>
      </c>
      <c r="G61" s="470">
        <v>11278</v>
      </c>
      <c r="H61" s="470">
        <v>0</v>
      </c>
      <c r="I61" s="11">
        <f>D61-J61-K61</f>
        <v>11483</v>
      </c>
      <c r="J61" s="11">
        <v>11865</v>
      </c>
      <c r="K61" s="11">
        <v>0</v>
      </c>
      <c r="L61" s="788"/>
    </row>
    <row r="62" spans="1:12" ht="42.75" customHeight="1" x14ac:dyDescent="0.5">
      <c r="A62" s="603" t="s">
        <v>78</v>
      </c>
      <c r="B62" s="188" t="s">
        <v>18</v>
      </c>
      <c r="C62" s="188" t="s">
        <v>14</v>
      </c>
      <c r="D62" s="470">
        <v>37421</v>
      </c>
      <c r="E62" s="470">
        <v>0</v>
      </c>
      <c r="F62" s="471">
        <v>37421</v>
      </c>
      <c r="G62" s="470">
        <v>0</v>
      </c>
      <c r="H62" s="470">
        <v>0</v>
      </c>
      <c r="I62" s="11">
        <f t="shared" ref="I62:I96" si="14">D62-J62-K62</f>
        <v>2721</v>
      </c>
      <c r="J62" s="11">
        <v>34700</v>
      </c>
      <c r="K62" s="11">
        <v>0</v>
      </c>
      <c r="L62" s="788" t="s">
        <v>349</v>
      </c>
    </row>
    <row r="63" spans="1:12" ht="96" customHeight="1" x14ac:dyDescent="0.5">
      <c r="A63" s="603" t="s">
        <v>79</v>
      </c>
      <c r="B63" s="188" t="s">
        <v>66</v>
      </c>
      <c r="C63" s="188" t="s">
        <v>14</v>
      </c>
      <c r="D63" s="470">
        <v>11300</v>
      </c>
      <c r="E63" s="470">
        <v>0</v>
      </c>
      <c r="F63" s="471">
        <v>11300</v>
      </c>
      <c r="G63" s="470">
        <v>0</v>
      </c>
      <c r="H63" s="470">
        <v>0</v>
      </c>
      <c r="I63" s="11">
        <f t="shared" si="14"/>
        <v>650</v>
      </c>
      <c r="J63" s="11">
        <v>10650</v>
      </c>
      <c r="K63" s="11">
        <v>0</v>
      </c>
      <c r="L63" s="738" t="s">
        <v>350</v>
      </c>
    </row>
    <row r="64" spans="1:12" ht="66.75" customHeight="1" x14ac:dyDescent="0.5">
      <c r="A64" s="734" t="s">
        <v>80</v>
      </c>
      <c r="B64" s="789" t="s">
        <v>135</v>
      </c>
      <c r="C64" s="188" t="s">
        <v>14</v>
      </c>
      <c r="D64" s="470">
        <v>7200</v>
      </c>
      <c r="E64" s="470">
        <v>0</v>
      </c>
      <c r="F64" s="471">
        <v>0</v>
      </c>
      <c r="G64" s="470">
        <v>7200</v>
      </c>
      <c r="H64" s="470">
        <v>0</v>
      </c>
      <c r="I64" s="11">
        <f t="shared" si="14"/>
        <v>7200</v>
      </c>
      <c r="J64" s="11">
        <v>0</v>
      </c>
      <c r="K64" s="11">
        <v>0</v>
      </c>
      <c r="L64" s="738"/>
    </row>
    <row r="65" spans="1:12" ht="87.75" customHeight="1" x14ac:dyDescent="0.5">
      <c r="A65" s="602" t="s">
        <v>81</v>
      </c>
      <c r="B65" s="184" t="s">
        <v>136</v>
      </c>
      <c r="C65" s="188" t="s">
        <v>14</v>
      </c>
      <c r="D65" s="470">
        <v>19800</v>
      </c>
      <c r="E65" s="470">
        <v>0</v>
      </c>
      <c r="F65" s="471">
        <v>19800</v>
      </c>
      <c r="G65" s="470">
        <v>0</v>
      </c>
      <c r="H65" s="470">
        <v>0</v>
      </c>
      <c r="I65" s="11">
        <f t="shared" si="14"/>
        <v>3135</v>
      </c>
      <c r="J65" s="11">
        <v>16665</v>
      </c>
      <c r="K65" s="11">
        <v>0</v>
      </c>
      <c r="L65" s="788" t="s">
        <v>349</v>
      </c>
    </row>
    <row r="66" spans="1:12" ht="84" customHeight="1" x14ac:dyDescent="0.5">
      <c r="A66" s="734" t="s">
        <v>82</v>
      </c>
      <c r="B66" s="184" t="s">
        <v>19</v>
      </c>
      <c r="C66" s="188" t="s">
        <v>14</v>
      </c>
      <c r="D66" s="470">
        <v>17280</v>
      </c>
      <c r="E66" s="470">
        <v>0</v>
      </c>
      <c r="F66" s="471">
        <v>17280</v>
      </c>
      <c r="G66" s="470"/>
      <c r="H66" s="470">
        <v>0</v>
      </c>
      <c r="I66" s="11">
        <f t="shared" si="14"/>
        <v>0</v>
      </c>
      <c r="J66" s="11">
        <v>17280</v>
      </c>
      <c r="K66" s="11">
        <v>0</v>
      </c>
      <c r="L66" s="738" t="s">
        <v>350</v>
      </c>
    </row>
    <row r="67" spans="1:12" ht="58.5" customHeight="1" x14ac:dyDescent="0.5">
      <c r="A67" s="734" t="s">
        <v>83</v>
      </c>
      <c r="B67" s="184" t="s">
        <v>19</v>
      </c>
      <c r="C67" s="188" t="s">
        <v>14</v>
      </c>
      <c r="D67" s="470">
        <v>10600</v>
      </c>
      <c r="E67" s="470"/>
      <c r="F67" s="471"/>
      <c r="G67" s="470">
        <v>10600</v>
      </c>
      <c r="H67" s="470"/>
      <c r="I67" s="11">
        <f t="shared" si="14"/>
        <v>10600</v>
      </c>
      <c r="J67" s="11">
        <v>0</v>
      </c>
      <c r="K67" s="11">
        <v>0</v>
      </c>
      <c r="L67" s="738"/>
    </row>
    <row r="68" spans="1:12" ht="80.25" customHeight="1" x14ac:dyDescent="0.5">
      <c r="A68" s="734" t="s">
        <v>84</v>
      </c>
      <c r="B68" s="184" t="s">
        <v>38</v>
      </c>
      <c r="C68" s="188" t="s">
        <v>14</v>
      </c>
      <c r="D68" s="470">
        <v>7400</v>
      </c>
      <c r="E68" s="470">
        <v>0</v>
      </c>
      <c r="F68" s="471">
        <v>7400</v>
      </c>
      <c r="G68" s="470"/>
      <c r="H68" s="470"/>
      <c r="I68" s="11">
        <f t="shared" si="14"/>
        <v>150</v>
      </c>
      <c r="J68" s="11">
        <v>7250</v>
      </c>
      <c r="K68" s="11">
        <v>0</v>
      </c>
      <c r="L68" s="733" t="s">
        <v>350</v>
      </c>
    </row>
    <row r="69" spans="1:12" ht="58.5" customHeight="1" x14ac:dyDescent="0.5">
      <c r="A69" s="734" t="s">
        <v>85</v>
      </c>
      <c r="B69" s="184" t="s">
        <v>19</v>
      </c>
      <c r="C69" s="188" t="s">
        <v>14</v>
      </c>
      <c r="D69" s="470">
        <v>9578</v>
      </c>
      <c r="E69" s="470">
        <v>0</v>
      </c>
      <c r="F69" s="471">
        <v>9578</v>
      </c>
      <c r="G69" s="470"/>
      <c r="H69" s="470"/>
      <c r="I69" s="11">
        <f t="shared" si="14"/>
        <v>6298</v>
      </c>
      <c r="J69" s="11">
        <v>3280</v>
      </c>
      <c r="K69" s="11">
        <v>0</v>
      </c>
      <c r="L69" s="733" t="s">
        <v>350</v>
      </c>
    </row>
    <row r="70" spans="1:12" ht="101.25" customHeight="1" x14ac:dyDescent="0.5">
      <c r="A70" s="734" t="s">
        <v>17</v>
      </c>
      <c r="B70" s="184" t="s">
        <v>115</v>
      </c>
      <c r="C70" s="188" t="s">
        <v>14</v>
      </c>
      <c r="D70" s="470">
        <v>116990</v>
      </c>
      <c r="E70" s="470">
        <v>0</v>
      </c>
      <c r="F70" s="471">
        <v>80000</v>
      </c>
      <c r="G70" s="470">
        <v>36990</v>
      </c>
      <c r="H70" s="470">
        <v>0</v>
      </c>
      <c r="I70" s="11">
        <f t="shared" si="14"/>
        <v>50390</v>
      </c>
      <c r="J70" s="11">
        <v>66600</v>
      </c>
      <c r="K70" s="11"/>
      <c r="L70" s="738"/>
    </row>
    <row r="71" spans="1:12" ht="102.75" customHeight="1" x14ac:dyDescent="0.5">
      <c r="A71" s="602" t="s">
        <v>72</v>
      </c>
      <c r="B71" s="61" t="s">
        <v>86</v>
      </c>
      <c r="C71" s="61" t="s">
        <v>14</v>
      </c>
      <c r="D71" s="470">
        <v>39621</v>
      </c>
      <c r="E71" s="470">
        <v>0</v>
      </c>
      <c r="F71" s="471">
        <v>30621</v>
      </c>
      <c r="G71" s="470">
        <v>8000</v>
      </c>
      <c r="H71" s="470"/>
      <c r="I71" s="11">
        <f>D71-J71-K71</f>
        <v>7627</v>
      </c>
      <c r="J71" s="11">
        <v>31994</v>
      </c>
      <c r="K71" s="11">
        <v>0</v>
      </c>
      <c r="L71" s="738"/>
    </row>
    <row r="72" spans="1:12" ht="73.5" customHeight="1" x14ac:dyDescent="0.5">
      <c r="A72" s="602" t="s">
        <v>21</v>
      </c>
      <c r="B72" s="61" t="s">
        <v>22</v>
      </c>
      <c r="C72" s="61" t="s">
        <v>14</v>
      </c>
      <c r="D72" s="470">
        <v>12000</v>
      </c>
      <c r="E72" s="470">
        <v>0</v>
      </c>
      <c r="F72" s="471">
        <v>11000</v>
      </c>
      <c r="G72" s="470">
        <v>1000</v>
      </c>
      <c r="H72" s="470">
        <v>0</v>
      </c>
      <c r="I72" s="11">
        <f t="shared" si="14"/>
        <v>3393</v>
      </c>
      <c r="J72" s="11">
        <v>8607</v>
      </c>
      <c r="K72" s="11">
        <v>0</v>
      </c>
      <c r="L72" s="738"/>
    </row>
    <row r="73" spans="1:12" ht="100.5" customHeight="1" x14ac:dyDescent="0.5">
      <c r="A73" s="602" t="s">
        <v>23</v>
      </c>
      <c r="B73" s="61" t="s">
        <v>24</v>
      </c>
      <c r="C73" s="61" t="s">
        <v>14</v>
      </c>
      <c r="D73" s="470">
        <v>5688</v>
      </c>
      <c r="E73" s="470">
        <v>0</v>
      </c>
      <c r="F73" s="471">
        <v>0</v>
      </c>
      <c r="G73" s="470">
        <v>5688</v>
      </c>
      <c r="H73" s="470">
        <v>0</v>
      </c>
      <c r="I73" s="11">
        <f t="shared" si="14"/>
        <v>5688</v>
      </c>
      <c r="J73" s="11">
        <v>0</v>
      </c>
      <c r="K73" s="11">
        <v>0</v>
      </c>
      <c r="L73" s="738"/>
    </row>
    <row r="74" spans="1:12" ht="78" customHeight="1" x14ac:dyDescent="0.5">
      <c r="A74" s="602" t="s">
        <v>307</v>
      </c>
      <c r="B74" s="61" t="s">
        <v>88</v>
      </c>
      <c r="C74" s="61" t="s">
        <v>14</v>
      </c>
      <c r="D74" s="470">
        <v>53408</v>
      </c>
      <c r="E74" s="470">
        <v>0</v>
      </c>
      <c r="F74" s="471">
        <v>49158</v>
      </c>
      <c r="G74" s="470">
        <v>4250</v>
      </c>
      <c r="H74" s="470"/>
      <c r="I74" s="11">
        <f t="shared" si="14"/>
        <v>5570</v>
      </c>
      <c r="J74" s="11">
        <v>47838</v>
      </c>
      <c r="K74" s="11">
        <v>0</v>
      </c>
      <c r="L74" s="738"/>
    </row>
    <row r="75" spans="1:12" ht="141.75" customHeight="1" x14ac:dyDescent="0.5">
      <c r="A75" s="602" t="s">
        <v>89</v>
      </c>
      <c r="B75" s="61" t="s">
        <v>90</v>
      </c>
      <c r="C75" s="61" t="s">
        <v>14</v>
      </c>
      <c r="D75" s="470">
        <v>3000</v>
      </c>
      <c r="E75" s="470">
        <v>0</v>
      </c>
      <c r="F75" s="471">
        <v>0</v>
      </c>
      <c r="G75" s="470">
        <v>3000</v>
      </c>
      <c r="H75" s="470">
        <v>0</v>
      </c>
      <c r="I75" s="11">
        <f t="shared" si="14"/>
        <v>3000</v>
      </c>
      <c r="J75" s="11">
        <v>0</v>
      </c>
      <c r="K75" s="11">
        <v>0</v>
      </c>
      <c r="L75" s="738"/>
    </row>
    <row r="76" spans="1:12" ht="93" customHeight="1" x14ac:dyDescent="0.5">
      <c r="A76" s="602" t="s">
        <v>343</v>
      </c>
      <c r="B76" s="61" t="s">
        <v>92</v>
      </c>
      <c r="C76" s="61" t="s">
        <v>14</v>
      </c>
      <c r="D76" s="470">
        <v>8839</v>
      </c>
      <c r="E76" s="470">
        <v>0</v>
      </c>
      <c r="F76" s="471">
        <v>8839</v>
      </c>
      <c r="G76" s="470">
        <v>0</v>
      </c>
      <c r="H76" s="470">
        <v>0</v>
      </c>
      <c r="I76" s="11">
        <f t="shared" si="14"/>
        <v>100</v>
      </c>
      <c r="J76" s="11">
        <v>8739</v>
      </c>
      <c r="K76" s="661">
        <v>0</v>
      </c>
      <c r="L76" s="788" t="s">
        <v>349</v>
      </c>
    </row>
    <row r="77" spans="1:12" ht="110.25" customHeight="1" x14ac:dyDescent="0.5">
      <c r="A77" s="602" t="s">
        <v>318</v>
      </c>
      <c r="B77" s="61" t="s">
        <v>94</v>
      </c>
      <c r="C77" s="61" t="s">
        <v>14</v>
      </c>
      <c r="D77" s="470">
        <v>15000</v>
      </c>
      <c r="E77" s="470">
        <v>0</v>
      </c>
      <c r="F77" s="471">
        <v>15000</v>
      </c>
      <c r="G77" s="470">
        <v>0</v>
      </c>
      <c r="H77" s="470">
        <v>0</v>
      </c>
      <c r="I77" s="11">
        <f t="shared" si="14"/>
        <v>0</v>
      </c>
      <c r="J77" s="11">
        <v>15000</v>
      </c>
      <c r="K77" s="661"/>
      <c r="L77" s="733" t="s">
        <v>350</v>
      </c>
    </row>
    <row r="78" spans="1:12" ht="82.5" customHeight="1" x14ac:dyDescent="0.5">
      <c r="A78" s="602" t="s">
        <v>95</v>
      </c>
      <c r="B78" s="61" t="s">
        <v>96</v>
      </c>
      <c r="C78" s="61" t="s">
        <v>14</v>
      </c>
      <c r="D78" s="470">
        <v>5000</v>
      </c>
      <c r="E78" s="470">
        <v>0</v>
      </c>
      <c r="F78" s="471">
        <v>5000</v>
      </c>
      <c r="G78" s="470">
        <v>0</v>
      </c>
      <c r="H78" s="470">
        <v>0</v>
      </c>
      <c r="I78" s="11">
        <f t="shared" si="14"/>
        <v>0</v>
      </c>
      <c r="J78" s="11">
        <v>5000</v>
      </c>
      <c r="K78" s="11">
        <v>0</v>
      </c>
      <c r="L78" s="733" t="s">
        <v>350</v>
      </c>
    </row>
    <row r="79" spans="1:12" ht="43.5" customHeight="1" x14ac:dyDescent="0.5">
      <c r="A79" s="602" t="s">
        <v>97</v>
      </c>
      <c r="B79" s="61" t="s">
        <v>27</v>
      </c>
      <c r="C79" s="61" t="s">
        <v>14</v>
      </c>
      <c r="D79" s="470">
        <v>4068</v>
      </c>
      <c r="E79" s="470">
        <v>0</v>
      </c>
      <c r="F79" s="471">
        <v>4068</v>
      </c>
      <c r="G79" s="470">
        <v>0</v>
      </c>
      <c r="H79" s="470">
        <v>0</v>
      </c>
      <c r="I79" s="11">
        <f t="shared" si="14"/>
        <v>3</v>
      </c>
      <c r="J79" s="11">
        <v>4065</v>
      </c>
      <c r="K79" s="661">
        <v>0</v>
      </c>
      <c r="L79" s="788" t="s">
        <v>349</v>
      </c>
    </row>
    <row r="80" spans="1:12" ht="77.25" customHeight="1" x14ac:dyDescent="0.5">
      <c r="A80" s="602" t="s">
        <v>248</v>
      </c>
      <c r="B80" s="61" t="s">
        <v>26</v>
      </c>
      <c r="C80" s="61" t="s">
        <v>14</v>
      </c>
      <c r="D80" s="470">
        <v>4069</v>
      </c>
      <c r="E80" s="470">
        <v>0</v>
      </c>
      <c r="F80" s="471">
        <v>3600</v>
      </c>
      <c r="G80" s="470">
        <v>469</v>
      </c>
      <c r="H80" s="470">
        <v>0</v>
      </c>
      <c r="I80" s="11">
        <f t="shared" si="14"/>
        <v>4069</v>
      </c>
      <c r="J80" s="11">
        <v>0</v>
      </c>
      <c r="K80" s="661">
        <v>0</v>
      </c>
      <c r="L80" s="738" t="s">
        <v>342</v>
      </c>
    </row>
    <row r="81" spans="1:12" ht="51" customHeight="1" x14ac:dyDescent="0.5">
      <c r="A81" s="602" t="s">
        <v>98</v>
      </c>
      <c r="B81" s="61" t="s">
        <v>99</v>
      </c>
      <c r="C81" s="61" t="s">
        <v>14</v>
      </c>
      <c r="D81" s="470">
        <v>4068</v>
      </c>
      <c r="E81" s="470">
        <v>0</v>
      </c>
      <c r="F81" s="471">
        <v>4068</v>
      </c>
      <c r="G81" s="470">
        <v>0</v>
      </c>
      <c r="H81" s="470">
        <v>0</v>
      </c>
      <c r="I81" s="11">
        <f t="shared" si="14"/>
        <v>0</v>
      </c>
      <c r="J81" s="11">
        <v>4068</v>
      </c>
      <c r="K81" s="661">
        <v>0</v>
      </c>
      <c r="L81" s="733" t="s">
        <v>350</v>
      </c>
    </row>
    <row r="82" spans="1:12" ht="54.75" customHeight="1" x14ac:dyDescent="0.5">
      <c r="A82" s="602" t="s">
        <v>28</v>
      </c>
      <c r="B82" s="61" t="s">
        <v>29</v>
      </c>
      <c r="C82" s="61" t="s">
        <v>14</v>
      </c>
      <c r="D82" s="470">
        <v>4068</v>
      </c>
      <c r="E82" s="470">
        <v>0</v>
      </c>
      <c r="F82" s="471">
        <v>4068</v>
      </c>
      <c r="G82" s="470">
        <v>0</v>
      </c>
      <c r="H82" s="470">
        <v>0</v>
      </c>
      <c r="I82" s="11">
        <f t="shared" si="14"/>
        <v>0</v>
      </c>
      <c r="J82" s="11">
        <v>4068</v>
      </c>
      <c r="K82" s="661">
        <v>0</v>
      </c>
      <c r="L82" s="733" t="s">
        <v>350</v>
      </c>
    </row>
    <row r="83" spans="1:12" ht="84" customHeight="1" x14ac:dyDescent="0.5">
      <c r="A83" s="602" t="s">
        <v>71</v>
      </c>
      <c r="B83" s="61" t="s">
        <v>30</v>
      </c>
      <c r="C83" s="61" t="s">
        <v>14</v>
      </c>
      <c r="D83" s="470">
        <v>56701</v>
      </c>
      <c r="E83" s="470">
        <v>0</v>
      </c>
      <c r="F83" s="471">
        <v>32400</v>
      </c>
      <c r="G83" s="470">
        <v>18101</v>
      </c>
      <c r="H83" s="470">
        <v>6200</v>
      </c>
      <c r="I83" s="11">
        <f t="shared" si="14"/>
        <v>25590</v>
      </c>
      <c r="J83" s="11">
        <v>31111</v>
      </c>
      <c r="K83" s="661">
        <v>0</v>
      </c>
      <c r="L83" s="322"/>
    </row>
    <row r="84" spans="1:12" ht="72" customHeight="1" x14ac:dyDescent="0.5">
      <c r="A84" s="602" t="s">
        <v>100</v>
      </c>
      <c r="B84" s="61" t="s">
        <v>32</v>
      </c>
      <c r="C84" s="61" t="s">
        <v>14</v>
      </c>
      <c r="D84" s="470">
        <v>3500</v>
      </c>
      <c r="E84" s="470">
        <v>0</v>
      </c>
      <c r="F84" s="471">
        <v>3500</v>
      </c>
      <c r="G84" s="470">
        <v>0</v>
      </c>
      <c r="H84" s="470">
        <v>0</v>
      </c>
      <c r="I84" s="11">
        <f t="shared" si="14"/>
        <v>0</v>
      </c>
      <c r="J84" s="11">
        <v>3500</v>
      </c>
      <c r="K84" s="661">
        <v>0</v>
      </c>
      <c r="L84" s="788" t="s">
        <v>349</v>
      </c>
    </row>
    <row r="85" spans="1:12" ht="67.5" customHeight="1" x14ac:dyDescent="0.5">
      <c r="A85" s="602" t="s">
        <v>101</v>
      </c>
      <c r="B85" s="61" t="s">
        <v>33</v>
      </c>
      <c r="C85" s="61" t="s">
        <v>14</v>
      </c>
      <c r="D85" s="470">
        <v>3500</v>
      </c>
      <c r="E85" s="470">
        <v>0</v>
      </c>
      <c r="F85" s="471">
        <v>3500</v>
      </c>
      <c r="G85" s="470">
        <v>0</v>
      </c>
      <c r="H85" s="470">
        <v>0</v>
      </c>
      <c r="I85" s="11">
        <f t="shared" si="14"/>
        <v>0</v>
      </c>
      <c r="J85" s="11">
        <v>3500</v>
      </c>
      <c r="K85" s="661">
        <v>0</v>
      </c>
      <c r="L85" s="788" t="s">
        <v>349</v>
      </c>
    </row>
    <row r="86" spans="1:12" ht="46.5" customHeight="1" x14ac:dyDescent="0.5">
      <c r="A86" s="602" t="s">
        <v>102</v>
      </c>
      <c r="B86" s="61" t="s">
        <v>103</v>
      </c>
      <c r="C86" s="61" t="s">
        <v>14</v>
      </c>
      <c r="D86" s="470">
        <v>2800</v>
      </c>
      <c r="E86" s="470">
        <v>0</v>
      </c>
      <c r="F86" s="471">
        <v>2800</v>
      </c>
      <c r="G86" s="470">
        <v>0</v>
      </c>
      <c r="H86" s="470">
        <v>0</v>
      </c>
      <c r="I86" s="11">
        <f t="shared" si="14"/>
        <v>0</v>
      </c>
      <c r="J86" s="11">
        <v>2800</v>
      </c>
      <c r="K86" s="661">
        <v>0</v>
      </c>
      <c r="L86" s="788" t="s">
        <v>349</v>
      </c>
    </row>
    <row r="87" spans="1:12" ht="36.75" customHeight="1" x14ac:dyDescent="0.5">
      <c r="A87" s="602" t="s">
        <v>104</v>
      </c>
      <c r="B87" s="61" t="s">
        <v>103</v>
      </c>
      <c r="C87" s="61" t="s">
        <v>14</v>
      </c>
      <c r="D87" s="470">
        <v>8400</v>
      </c>
      <c r="E87" s="470">
        <v>0</v>
      </c>
      <c r="F87" s="471">
        <v>0</v>
      </c>
      <c r="G87" s="470">
        <v>8400</v>
      </c>
      <c r="H87" s="470">
        <v>0</v>
      </c>
      <c r="I87" s="11">
        <f t="shared" si="14"/>
        <v>8400</v>
      </c>
      <c r="J87" s="11">
        <v>0</v>
      </c>
      <c r="K87" s="661">
        <v>0</v>
      </c>
      <c r="L87" s="738"/>
    </row>
    <row r="88" spans="1:12" ht="42" customHeight="1" x14ac:dyDescent="0.5">
      <c r="A88" s="602" t="s">
        <v>105</v>
      </c>
      <c r="B88" s="61" t="s">
        <v>35</v>
      </c>
      <c r="C88" s="61" t="s">
        <v>14</v>
      </c>
      <c r="D88" s="470">
        <v>3600</v>
      </c>
      <c r="E88" s="470">
        <v>0</v>
      </c>
      <c r="F88" s="471">
        <v>0</v>
      </c>
      <c r="G88" s="470">
        <v>3600</v>
      </c>
      <c r="H88" s="470">
        <v>0</v>
      </c>
      <c r="I88" s="11">
        <f t="shared" si="14"/>
        <v>3600</v>
      </c>
      <c r="J88" s="11">
        <v>0</v>
      </c>
      <c r="K88" s="661">
        <v>0</v>
      </c>
      <c r="L88" s="738"/>
    </row>
    <row r="89" spans="1:12" ht="40.5" customHeight="1" x14ac:dyDescent="0.5">
      <c r="A89" s="602" t="s">
        <v>31</v>
      </c>
      <c r="B89" s="61" t="s">
        <v>106</v>
      </c>
      <c r="C89" s="61" t="s">
        <v>14</v>
      </c>
      <c r="D89" s="470">
        <v>5000</v>
      </c>
      <c r="E89" s="470">
        <v>0</v>
      </c>
      <c r="F89" s="471">
        <v>0</v>
      </c>
      <c r="G89" s="470">
        <v>5000</v>
      </c>
      <c r="H89" s="470">
        <v>0</v>
      </c>
      <c r="I89" s="11">
        <f t="shared" si="14"/>
        <v>2000</v>
      </c>
      <c r="J89" s="11">
        <v>3000</v>
      </c>
      <c r="K89" s="661">
        <v>0</v>
      </c>
      <c r="L89" s="738"/>
    </row>
    <row r="90" spans="1:12" ht="46.5" customHeight="1" x14ac:dyDescent="0.5">
      <c r="A90" s="602" t="s">
        <v>107</v>
      </c>
      <c r="B90" s="42" t="s">
        <v>108</v>
      </c>
      <c r="C90" s="61" t="s">
        <v>14</v>
      </c>
      <c r="D90" s="470">
        <v>753</v>
      </c>
      <c r="E90" s="470">
        <v>0</v>
      </c>
      <c r="F90" s="471">
        <v>0</v>
      </c>
      <c r="G90" s="470">
        <v>753</v>
      </c>
      <c r="H90" s="470">
        <v>0</v>
      </c>
      <c r="I90" s="11">
        <f t="shared" si="14"/>
        <v>753</v>
      </c>
      <c r="J90" s="11">
        <v>0</v>
      </c>
      <c r="K90" s="661">
        <v>0</v>
      </c>
      <c r="L90" s="322"/>
    </row>
    <row r="91" spans="1:12" ht="40.5" customHeight="1" x14ac:dyDescent="0.5">
      <c r="A91" s="602" t="s">
        <v>109</v>
      </c>
      <c r="B91" s="61" t="s">
        <v>36</v>
      </c>
      <c r="C91" s="61" t="s">
        <v>14</v>
      </c>
      <c r="D91" s="470">
        <v>3000</v>
      </c>
      <c r="E91" s="470">
        <v>0</v>
      </c>
      <c r="F91" s="471">
        <v>3000</v>
      </c>
      <c r="G91" s="470">
        <v>0</v>
      </c>
      <c r="H91" s="470">
        <v>0</v>
      </c>
      <c r="I91" s="11">
        <f t="shared" si="14"/>
        <v>0</v>
      </c>
      <c r="J91" s="11">
        <v>3000</v>
      </c>
      <c r="K91" s="661">
        <v>0</v>
      </c>
      <c r="L91" s="788" t="s">
        <v>349</v>
      </c>
    </row>
    <row r="92" spans="1:12" ht="48" customHeight="1" x14ac:dyDescent="0.5">
      <c r="A92" s="602" t="s">
        <v>34</v>
      </c>
      <c r="B92" s="42" t="s">
        <v>110</v>
      </c>
      <c r="C92" s="61" t="s">
        <v>14</v>
      </c>
      <c r="D92" s="470">
        <v>6000</v>
      </c>
      <c r="E92" s="470">
        <v>0</v>
      </c>
      <c r="F92" s="471">
        <v>6000</v>
      </c>
      <c r="G92" s="470">
        <v>0</v>
      </c>
      <c r="H92" s="470">
        <v>0</v>
      </c>
      <c r="I92" s="11">
        <f t="shared" si="14"/>
        <v>480</v>
      </c>
      <c r="J92" s="11">
        <v>5520</v>
      </c>
      <c r="K92" s="661">
        <v>0</v>
      </c>
      <c r="L92" s="788" t="s">
        <v>349</v>
      </c>
    </row>
    <row r="93" spans="1:12" ht="46.5" customHeight="1" x14ac:dyDescent="0.5">
      <c r="A93" s="602" t="s">
        <v>111</v>
      </c>
      <c r="B93" s="61" t="s">
        <v>112</v>
      </c>
      <c r="C93" s="61" t="s">
        <v>14</v>
      </c>
      <c r="D93" s="470">
        <v>9000</v>
      </c>
      <c r="E93" s="470">
        <v>0</v>
      </c>
      <c r="F93" s="471">
        <v>0</v>
      </c>
      <c r="G93" s="470">
        <v>9000</v>
      </c>
      <c r="H93" s="470">
        <v>0</v>
      </c>
      <c r="I93" s="11">
        <f t="shared" si="14"/>
        <v>9000</v>
      </c>
      <c r="J93" s="11">
        <v>0</v>
      </c>
      <c r="K93" s="661">
        <v>0</v>
      </c>
      <c r="L93" s="738"/>
    </row>
    <row r="94" spans="1:12" ht="40.5" customHeight="1" x14ac:dyDescent="0.5">
      <c r="A94" s="602" t="s">
        <v>113</v>
      </c>
      <c r="B94" s="61" t="s">
        <v>112</v>
      </c>
      <c r="C94" s="61" t="s">
        <v>14</v>
      </c>
      <c r="D94" s="470">
        <v>3000</v>
      </c>
      <c r="E94" s="470">
        <v>0</v>
      </c>
      <c r="F94" s="471">
        <v>0</v>
      </c>
      <c r="G94" s="470">
        <v>3000</v>
      </c>
      <c r="H94" s="470">
        <v>0</v>
      </c>
      <c r="I94" s="11">
        <f t="shared" si="14"/>
        <v>3000</v>
      </c>
      <c r="J94" s="11">
        <v>0</v>
      </c>
      <c r="K94" s="661">
        <v>0</v>
      </c>
      <c r="L94" s="322"/>
    </row>
    <row r="95" spans="1:12" ht="137.25" customHeight="1" x14ac:dyDescent="0.5">
      <c r="A95" s="602" t="s">
        <v>114</v>
      </c>
      <c r="B95" s="61" t="s">
        <v>115</v>
      </c>
      <c r="C95" s="61" t="s">
        <v>14</v>
      </c>
      <c r="D95" s="470">
        <v>600000</v>
      </c>
      <c r="E95" s="470">
        <v>150000</v>
      </c>
      <c r="F95" s="471">
        <v>150000</v>
      </c>
      <c r="G95" s="470">
        <v>150000</v>
      </c>
      <c r="H95" s="470">
        <v>150000</v>
      </c>
      <c r="I95" s="11">
        <f t="shared" si="14"/>
        <v>510495</v>
      </c>
      <c r="J95" s="11">
        <v>89505</v>
      </c>
      <c r="K95" s="661">
        <v>0</v>
      </c>
      <c r="L95" s="322"/>
    </row>
    <row r="96" spans="1:12" ht="79.5" customHeight="1" x14ac:dyDescent="0.5">
      <c r="A96" s="744" t="s">
        <v>116</v>
      </c>
      <c r="B96" s="42" t="s">
        <v>39</v>
      </c>
      <c r="C96" s="61" t="s">
        <v>14</v>
      </c>
      <c r="D96" s="470">
        <v>175000</v>
      </c>
      <c r="E96" s="470">
        <v>0</v>
      </c>
      <c r="F96" s="471">
        <v>65000</v>
      </c>
      <c r="G96" s="470">
        <v>90000</v>
      </c>
      <c r="H96" s="470">
        <v>20000</v>
      </c>
      <c r="I96" s="11">
        <f t="shared" si="14"/>
        <v>112000</v>
      </c>
      <c r="J96" s="11">
        <v>63000</v>
      </c>
      <c r="K96" s="724">
        <v>0</v>
      </c>
      <c r="L96" s="322"/>
    </row>
    <row r="97" spans="1:12" ht="116.25" customHeight="1" x14ac:dyDescent="0.5">
      <c r="A97" s="790" t="s">
        <v>148</v>
      </c>
      <c r="B97" s="188" t="s">
        <v>16</v>
      </c>
      <c r="C97" s="188" t="s">
        <v>37</v>
      </c>
      <c r="D97" s="79">
        <v>96700</v>
      </c>
      <c r="E97" s="467">
        <v>0</v>
      </c>
      <c r="F97" s="467">
        <v>55300</v>
      </c>
      <c r="G97" s="467">
        <v>31100</v>
      </c>
      <c r="H97" s="467">
        <v>10300</v>
      </c>
      <c r="I97" s="754">
        <f>I98+I99+I100+I101+I102+I103+I104</f>
        <v>49806</v>
      </c>
      <c r="J97" s="471">
        <f>J98+J99+J100+J101+J102+J103+J104</f>
        <v>46894</v>
      </c>
      <c r="K97" s="712">
        <f>K98+K99+K100+K101+K102+K103+K104</f>
        <v>0</v>
      </c>
      <c r="L97" s="169"/>
    </row>
    <row r="98" spans="1:12" ht="74.25" customHeight="1" x14ac:dyDescent="0.5">
      <c r="A98" s="184" t="s">
        <v>308</v>
      </c>
      <c r="B98" s="188" t="s">
        <v>18</v>
      </c>
      <c r="C98" s="188" t="s">
        <v>37</v>
      </c>
      <c r="D98" s="471">
        <v>10800</v>
      </c>
      <c r="E98" s="471">
        <v>0</v>
      </c>
      <c r="F98" s="471">
        <v>10800</v>
      </c>
      <c r="G98" s="471">
        <v>0</v>
      </c>
      <c r="H98" s="471">
        <v>0</v>
      </c>
      <c r="I98" s="471">
        <f t="shared" ref="I98:I107" si="15">D98-J98-K98</f>
        <v>0</v>
      </c>
      <c r="J98" s="471">
        <v>10800</v>
      </c>
      <c r="K98" s="471"/>
      <c r="L98" s="733" t="s">
        <v>350</v>
      </c>
    </row>
    <row r="99" spans="1:12" ht="116.25" customHeight="1" x14ac:dyDescent="0.5">
      <c r="A99" s="750" t="s">
        <v>140</v>
      </c>
      <c r="B99" s="188" t="s">
        <v>18</v>
      </c>
      <c r="C99" s="188" t="s">
        <v>37</v>
      </c>
      <c r="D99" s="471">
        <v>22000</v>
      </c>
      <c r="E99" s="471"/>
      <c r="F99" s="471">
        <v>12000</v>
      </c>
      <c r="G99" s="471">
        <v>10000</v>
      </c>
      <c r="H99" s="471">
        <v>0</v>
      </c>
      <c r="I99" s="471">
        <f t="shared" si="15"/>
        <v>10006</v>
      </c>
      <c r="J99" s="471">
        <v>11994</v>
      </c>
      <c r="K99" s="471"/>
      <c r="L99" s="738"/>
    </row>
    <row r="100" spans="1:12" ht="84.75" customHeight="1" x14ac:dyDescent="0.5">
      <c r="A100" s="603" t="s">
        <v>141</v>
      </c>
      <c r="B100" s="188" t="s">
        <v>135</v>
      </c>
      <c r="C100" s="188" t="s">
        <v>37</v>
      </c>
      <c r="D100" s="471">
        <v>7200</v>
      </c>
      <c r="E100" s="471">
        <v>0</v>
      </c>
      <c r="F100" s="471">
        <v>3600</v>
      </c>
      <c r="G100" s="471">
        <v>3600</v>
      </c>
      <c r="H100" s="471">
        <v>0</v>
      </c>
      <c r="I100" s="471">
        <f t="shared" si="15"/>
        <v>3600</v>
      </c>
      <c r="J100" s="471">
        <v>3600</v>
      </c>
      <c r="K100" s="471"/>
      <c r="L100" s="322"/>
    </row>
    <row r="101" spans="1:12" ht="117.75" customHeight="1" x14ac:dyDescent="0.5">
      <c r="A101" s="184" t="s">
        <v>142</v>
      </c>
      <c r="B101" s="791" t="s">
        <v>38</v>
      </c>
      <c r="C101" s="188" t="s">
        <v>37</v>
      </c>
      <c r="D101" s="471">
        <v>6200</v>
      </c>
      <c r="E101" s="471">
        <v>0</v>
      </c>
      <c r="F101" s="471">
        <v>0</v>
      </c>
      <c r="G101" s="471">
        <v>0</v>
      </c>
      <c r="H101" s="471">
        <v>6200</v>
      </c>
      <c r="I101" s="471">
        <f t="shared" si="15"/>
        <v>6200</v>
      </c>
      <c r="J101" s="471"/>
      <c r="K101" s="471"/>
      <c r="L101" s="738"/>
    </row>
    <row r="102" spans="1:12" ht="91.5" customHeight="1" x14ac:dyDescent="0.5">
      <c r="A102" s="188" t="s">
        <v>328</v>
      </c>
      <c r="B102" s="791" t="s">
        <v>19</v>
      </c>
      <c r="C102" s="791" t="s">
        <v>37</v>
      </c>
      <c r="D102" s="792">
        <v>26600</v>
      </c>
      <c r="E102" s="471">
        <v>0</v>
      </c>
      <c r="F102" s="471">
        <v>13300</v>
      </c>
      <c r="G102" s="471">
        <v>13300</v>
      </c>
      <c r="H102" s="471">
        <v>0</v>
      </c>
      <c r="I102" s="471">
        <f t="shared" si="15"/>
        <v>13300</v>
      </c>
      <c r="J102" s="471">
        <v>13300</v>
      </c>
      <c r="K102" s="712"/>
      <c r="L102" s="738"/>
    </row>
    <row r="103" spans="1:12" ht="160.5" customHeight="1" x14ac:dyDescent="0.5">
      <c r="A103" s="791" t="s">
        <v>144</v>
      </c>
      <c r="B103" s="791" t="s">
        <v>19</v>
      </c>
      <c r="C103" s="791" t="s">
        <v>37</v>
      </c>
      <c r="D103" s="792">
        <v>7200</v>
      </c>
      <c r="E103" s="471">
        <v>0</v>
      </c>
      <c r="F103" s="471">
        <v>7200</v>
      </c>
      <c r="G103" s="471">
        <v>0</v>
      </c>
      <c r="H103" s="471">
        <v>0</v>
      </c>
      <c r="I103" s="471">
        <f t="shared" si="15"/>
        <v>0</v>
      </c>
      <c r="J103" s="471">
        <v>7200</v>
      </c>
      <c r="K103" s="712"/>
      <c r="L103" s="733" t="s">
        <v>350</v>
      </c>
    </row>
    <row r="104" spans="1:12" s="793" customFormat="1" ht="107.25" customHeight="1" x14ac:dyDescent="0.5">
      <c r="A104" s="791" t="s">
        <v>347</v>
      </c>
      <c r="B104" s="791" t="s">
        <v>50</v>
      </c>
      <c r="C104" s="791" t="s">
        <v>37</v>
      </c>
      <c r="D104" s="792">
        <v>16700</v>
      </c>
      <c r="E104" s="471">
        <v>0</v>
      </c>
      <c r="F104" s="471">
        <v>8350</v>
      </c>
      <c r="G104" s="471">
        <v>4175</v>
      </c>
      <c r="H104" s="471">
        <v>4175</v>
      </c>
      <c r="I104" s="471">
        <f t="shared" si="15"/>
        <v>16700</v>
      </c>
      <c r="J104" s="471"/>
      <c r="K104" s="712"/>
      <c r="L104" s="738"/>
    </row>
    <row r="105" spans="1:12" s="793" customFormat="1" ht="110.25" customHeight="1" x14ac:dyDescent="0.5">
      <c r="A105" s="794" t="s">
        <v>160</v>
      </c>
      <c r="B105" s="791" t="s">
        <v>39</v>
      </c>
      <c r="C105" s="791" t="s">
        <v>37</v>
      </c>
      <c r="D105" s="795">
        <v>50000</v>
      </c>
      <c r="E105" s="470">
        <v>0</v>
      </c>
      <c r="F105" s="471">
        <v>50000</v>
      </c>
      <c r="G105" s="470">
        <v>0</v>
      </c>
      <c r="H105" s="470">
        <v>0</v>
      </c>
      <c r="I105" s="493">
        <f t="shared" si="15"/>
        <v>0</v>
      </c>
      <c r="J105" s="493">
        <v>50000</v>
      </c>
      <c r="K105" s="711"/>
      <c r="L105" s="788" t="s">
        <v>349</v>
      </c>
    </row>
    <row r="106" spans="1:12" s="793" customFormat="1" ht="123.75" customHeight="1" x14ac:dyDescent="0.5">
      <c r="A106" s="796" t="s">
        <v>149</v>
      </c>
      <c r="B106" s="791" t="s">
        <v>39</v>
      </c>
      <c r="C106" s="791" t="s">
        <v>40</v>
      </c>
      <c r="D106" s="544">
        <v>279000</v>
      </c>
      <c r="E106" s="445">
        <v>78000</v>
      </c>
      <c r="F106" s="445">
        <v>87000</v>
      </c>
      <c r="G106" s="445">
        <v>0</v>
      </c>
      <c r="H106" s="445">
        <v>114000</v>
      </c>
      <c r="I106" s="471">
        <f t="shared" si="15"/>
        <v>114306.6</v>
      </c>
      <c r="J106" s="471">
        <v>164693.4</v>
      </c>
      <c r="K106" s="712">
        <v>0</v>
      </c>
      <c r="L106" s="797"/>
    </row>
    <row r="107" spans="1:12" s="793" customFormat="1" ht="124.5" customHeight="1" x14ac:dyDescent="0.5">
      <c r="A107" s="184" t="s">
        <v>150</v>
      </c>
      <c r="B107" s="188" t="s">
        <v>39</v>
      </c>
      <c r="C107" s="188" t="s">
        <v>40</v>
      </c>
      <c r="D107" s="11">
        <v>71000</v>
      </c>
      <c r="E107" s="445">
        <v>0</v>
      </c>
      <c r="F107" s="445">
        <v>0</v>
      </c>
      <c r="G107" s="445">
        <v>24000</v>
      </c>
      <c r="H107" s="445">
        <v>47000</v>
      </c>
      <c r="I107" s="471">
        <f t="shared" si="15"/>
        <v>71000</v>
      </c>
      <c r="J107" s="798"/>
      <c r="K107" s="799"/>
      <c r="L107" s="797"/>
    </row>
    <row r="108" spans="1:12" ht="113.25" customHeight="1" x14ac:dyDescent="0.5">
      <c r="A108" s="184" t="s">
        <v>151</v>
      </c>
      <c r="B108" s="188" t="s">
        <v>39</v>
      </c>
      <c r="C108" s="188" t="s">
        <v>40</v>
      </c>
      <c r="D108" s="11">
        <v>350000</v>
      </c>
      <c r="E108" s="445">
        <v>350000</v>
      </c>
      <c r="F108" s="445">
        <v>0</v>
      </c>
      <c r="G108" s="445">
        <v>0</v>
      </c>
      <c r="H108" s="445">
        <v>0</v>
      </c>
      <c r="I108" s="471">
        <f>D108-J108</f>
        <v>9.0000000025611371E-2</v>
      </c>
      <c r="J108" s="471">
        <v>349999.91</v>
      </c>
      <c r="K108" s="799"/>
      <c r="L108" s="733" t="s">
        <v>350</v>
      </c>
    </row>
    <row r="109" spans="1:12" ht="117" customHeight="1" x14ac:dyDescent="0.5">
      <c r="A109" s="750" t="s">
        <v>220</v>
      </c>
      <c r="B109" s="188" t="s">
        <v>39</v>
      </c>
      <c r="C109" s="188" t="s">
        <v>43</v>
      </c>
      <c r="D109" s="568">
        <v>384900</v>
      </c>
      <c r="E109" s="568">
        <v>0</v>
      </c>
      <c r="F109" s="553">
        <v>169900</v>
      </c>
      <c r="G109" s="568">
        <v>142000</v>
      </c>
      <c r="H109" s="568">
        <v>73000</v>
      </c>
      <c r="I109" s="660"/>
      <c r="J109" s="660">
        <v>167450</v>
      </c>
      <c r="K109" s="660">
        <v>0</v>
      </c>
      <c r="L109" s="322"/>
    </row>
    <row r="110" spans="1:12" ht="51.75" customHeight="1" x14ac:dyDescent="0.5">
      <c r="A110" s="1083" t="s">
        <v>41</v>
      </c>
      <c r="B110" s="1084"/>
      <c r="C110" s="1085"/>
      <c r="D110" s="79">
        <f t="shared" ref="D110:H111" si="16">D111</f>
        <v>44000</v>
      </c>
      <c r="E110" s="79">
        <f t="shared" si="16"/>
        <v>0</v>
      </c>
      <c r="F110" s="79">
        <f t="shared" si="16"/>
        <v>0</v>
      </c>
      <c r="G110" s="79">
        <f t="shared" si="16"/>
        <v>33000</v>
      </c>
      <c r="H110" s="79">
        <f t="shared" si="16"/>
        <v>11000</v>
      </c>
      <c r="I110" s="800">
        <f>I111</f>
        <v>44000</v>
      </c>
      <c r="J110" s="800">
        <f t="shared" ref="J110:L111" si="17">J111</f>
        <v>0</v>
      </c>
      <c r="K110" s="800">
        <f t="shared" si="17"/>
        <v>0</v>
      </c>
      <c r="L110" s="801">
        <f t="shared" si="17"/>
        <v>0</v>
      </c>
    </row>
    <row r="111" spans="1:12" ht="44.25" customHeight="1" x14ac:dyDescent="0.5">
      <c r="A111" s="1083" t="s">
        <v>152</v>
      </c>
      <c r="B111" s="1084"/>
      <c r="C111" s="1085"/>
      <c r="D111" s="79">
        <f t="shared" si="16"/>
        <v>44000</v>
      </c>
      <c r="E111" s="79">
        <f t="shared" si="16"/>
        <v>0</v>
      </c>
      <c r="F111" s="79">
        <f t="shared" si="16"/>
        <v>0</v>
      </c>
      <c r="G111" s="79">
        <f t="shared" si="16"/>
        <v>33000</v>
      </c>
      <c r="H111" s="79">
        <f t="shared" si="16"/>
        <v>11000</v>
      </c>
      <c r="I111" s="800">
        <f>I112</f>
        <v>44000</v>
      </c>
      <c r="J111" s="800">
        <f t="shared" si="17"/>
        <v>0</v>
      </c>
      <c r="K111" s="800">
        <f t="shared" si="17"/>
        <v>0</v>
      </c>
      <c r="L111" s="801">
        <f t="shared" si="17"/>
        <v>0</v>
      </c>
    </row>
    <row r="112" spans="1:12" ht="113.25" customHeight="1" x14ac:dyDescent="0.5">
      <c r="A112" s="730" t="s">
        <v>117</v>
      </c>
      <c r="B112" s="188" t="s">
        <v>42</v>
      </c>
      <c r="C112" s="188" t="s">
        <v>43</v>
      </c>
      <c r="D112" s="79">
        <v>44000</v>
      </c>
      <c r="E112" s="466">
        <v>0</v>
      </c>
      <c r="F112" s="467">
        <v>0</v>
      </c>
      <c r="G112" s="466">
        <v>33000</v>
      </c>
      <c r="H112" s="466">
        <v>11000</v>
      </c>
      <c r="I112" s="800">
        <f>D112-J112-K112</f>
        <v>44000</v>
      </c>
      <c r="J112" s="493">
        <v>0</v>
      </c>
      <c r="K112" s="493"/>
      <c r="L112" s="174"/>
    </row>
    <row r="113" spans="1:12" ht="52.5" customHeight="1" x14ac:dyDescent="0.5">
      <c r="A113" s="1086" t="s">
        <v>44</v>
      </c>
      <c r="B113" s="1087"/>
      <c r="C113" s="763"/>
      <c r="D113" s="802">
        <f>D110+D57+D54</f>
        <v>33676300</v>
      </c>
      <c r="E113" s="802">
        <f t="shared" ref="E113:L113" si="18">E110+E57+E54</f>
        <v>581670</v>
      </c>
      <c r="F113" s="803">
        <f t="shared" si="18"/>
        <v>997130</v>
      </c>
      <c r="G113" s="802">
        <f t="shared" si="18"/>
        <v>31659700</v>
      </c>
      <c r="H113" s="802">
        <f>H110+H57+H54</f>
        <v>437800</v>
      </c>
      <c r="I113" s="804">
        <f>I110+I57+I54</f>
        <v>32137791.690000001</v>
      </c>
      <c r="J113" s="804">
        <f>J110+J57+J54</f>
        <v>951103.31</v>
      </c>
      <c r="K113" s="804">
        <f>K110+K57+K54</f>
        <v>0</v>
      </c>
      <c r="L113" s="805">
        <f t="shared" si="18"/>
        <v>0</v>
      </c>
    </row>
    <row r="114" spans="1:12" ht="25.5" customHeight="1" x14ac:dyDescent="0.5">
      <c r="A114" s="1088" t="s">
        <v>45</v>
      </c>
      <c r="B114" s="1089"/>
      <c r="C114" s="1090"/>
      <c r="D114" s="806">
        <f>D116+D119</f>
        <v>4040600</v>
      </c>
      <c r="E114" s="806">
        <f t="shared" ref="E114:J114" si="19">E116+E119</f>
        <v>954100</v>
      </c>
      <c r="F114" s="807">
        <f t="shared" si="19"/>
        <v>1318850</v>
      </c>
      <c r="G114" s="806">
        <f t="shared" si="19"/>
        <v>974700</v>
      </c>
      <c r="H114" s="806">
        <f>H116+H119</f>
        <v>0</v>
      </c>
      <c r="I114" s="806">
        <f t="shared" si="19"/>
        <v>2542124.94</v>
      </c>
      <c r="J114" s="806">
        <f t="shared" si="19"/>
        <v>1498475.0599999998</v>
      </c>
      <c r="K114" s="806">
        <f>K116+K119</f>
        <v>0</v>
      </c>
      <c r="L114" s="808"/>
    </row>
    <row r="115" spans="1:12" ht="24.75" customHeight="1" x14ac:dyDescent="0.5">
      <c r="A115" s="1083" t="s">
        <v>46</v>
      </c>
      <c r="B115" s="1084"/>
      <c r="C115" s="1085"/>
      <c r="D115" s="809"/>
      <c r="E115" s="481"/>
      <c r="F115" s="481"/>
      <c r="G115" s="481"/>
      <c r="H115" s="481"/>
      <c r="I115" s="810"/>
      <c r="J115" s="811"/>
      <c r="K115" s="811"/>
      <c r="L115" s="751"/>
    </row>
    <row r="116" spans="1:12" ht="26.25" customHeight="1" x14ac:dyDescent="0.5">
      <c r="A116" s="1083" t="s">
        <v>47</v>
      </c>
      <c r="B116" s="1084"/>
      <c r="C116" s="1085"/>
      <c r="D116" s="757">
        <f>D118</f>
        <v>100000</v>
      </c>
      <c r="E116" s="757">
        <f>E118</f>
        <v>55000</v>
      </c>
      <c r="F116" s="758">
        <f>F118</f>
        <v>35000</v>
      </c>
      <c r="G116" s="757">
        <f>G118</f>
        <v>10000</v>
      </c>
      <c r="H116" s="757">
        <f>H118</f>
        <v>0</v>
      </c>
      <c r="I116" s="764">
        <f t="shared" ref="I116:K117" si="20">I117</f>
        <v>12034</v>
      </c>
      <c r="J116" s="764">
        <f t="shared" si="20"/>
        <v>87966</v>
      </c>
      <c r="K116" s="764">
        <f t="shared" si="20"/>
        <v>0</v>
      </c>
      <c r="L116" s="174"/>
    </row>
    <row r="117" spans="1:12" ht="44.25" customHeight="1" x14ac:dyDescent="0.5">
      <c r="A117" s="1083" t="s">
        <v>153</v>
      </c>
      <c r="B117" s="1084"/>
      <c r="C117" s="1085"/>
      <c r="D117" s="757">
        <f>D118</f>
        <v>100000</v>
      </c>
      <c r="E117" s="757">
        <f>E118</f>
        <v>55000</v>
      </c>
      <c r="F117" s="758">
        <f>F118</f>
        <v>35000</v>
      </c>
      <c r="G117" s="757">
        <f>G118</f>
        <v>10000</v>
      </c>
      <c r="H117" s="757">
        <f>H118</f>
        <v>0</v>
      </c>
      <c r="I117" s="757">
        <f t="shared" si="20"/>
        <v>12034</v>
      </c>
      <c r="J117" s="757">
        <f t="shared" si="20"/>
        <v>87966</v>
      </c>
      <c r="K117" s="764">
        <f t="shared" si="20"/>
        <v>0</v>
      </c>
      <c r="L117" s="174"/>
    </row>
    <row r="118" spans="1:12" ht="241.5" customHeight="1" x14ac:dyDescent="0.5">
      <c r="A118" s="730" t="s">
        <v>118</v>
      </c>
      <c r="B118" s="188" t="s">
        <v>16</v>
      </c>
      <c r="C118" s="188" t="s">
        <v>43</v>
      </c>
      <c r="D118" s="659">
        <v>100000</v>
      </c>
      <c r="E118" s="568">
        <v>55000</v>
      </c>
      <c r="F118" s="553">
        <v>35000</v>
      </c>
      <c r="G118" s="568">
        <v>10000</v>
      </c>
      <c r="H118" s="568">
        <v>0</v>
      </c>
      <c r="I118" s="711">
        <f>D118-J118-K118</f>
        <v>12034</v>
      </c>
      <c r="J118" s="732">
        <v>87966</v>
      </c>
      <c r="K118" s="732">
        <v>0</v>
      </c>
      <c r="L118" s="759"/>
    </row>
    <row r="119" spans="1:12" ht="24.75" customHeight="1" x14ac:dyDescent="0.5">
      <c r="A119" s="1083" t="s">
        <v>48</v>
      </c>
      <c r="B119" s="1084"/>
      <c r="C119" s="1085"/>
      <c r="D119" s="772">
        <f>D120</f>
        <v>3940600</v>
      </c>
      <c r="E119" s="772">
        <f>E120</f>
        <v>899100</v>
      </c>
      <c r="F119" s="773">
        <f>F120</f>
        <v>1283850</v>
      </c>
      <c r="G119" s="772">
        <f>G120</f>
        <v>964700</v>
      </c>
      <c r="H119" s="772"/>
      <c r="I119" s="765">
        <f>I123+I129+I143+I144+I145+I146</f>
        <v>2530090.94</v>
      </c>
      <c r="J119" s="765">
        <f>J123+J129+J143+J144+J145+J146</f>
        <v>1410509.0599999998</v>
      </c>
      <c r="K119" s="765">
        <f>K123+K129+K143+K144+K145+K146</f>
        <v>0</v>
      </c>
      <c r="L119" s="174"/>
    </row>
    <row r="120" spans="1:12" ht="24.75" customHeight="1" x14ac:dyDescent="0.5">
      <c r="A120" s="1083" t="s">
        <v>49</v>
      </c>
      <c r="B120" s="1084"/>
      <c r="C120" s="1085"/>
      <c r="D120" s="772">
        <f>D123+D129+D143+D144+D145+D146</f>
        <v>3940600</v>
      </c>
      <c r="E120" s="772">
        <f t="shared" ref="E120:J120" si="21">E123+E129+E143+E144+E145+E146</f>
        <v>899100</v>
      </c>
      <c r="F120" s="773">
        <f t="shared" si="21"/>
        <v>1283850</v>
      </c>
      <c r="G120" s="772">
        <f t="shared" si="21"/>
        <v>964700</v>
      </c>
      <c r="H120" s="772">
        <f t="shared" si="21"/>
        <v>792950</v>
      </c>
      <c r="I120" s="772">
        <f t="shared" si="21"/>
        <v>2530090.94</v>
      </c>
      <c r="J120" s="772">
        <f t="shared" si="21"/>
        <v>1410509.0599999998</v>
      </c>
      <c r="K120" s="772">
        <f>K123+K129+K143+K144+K145+K146</f>
        <v>0</v>
      </c>
      <c r="L120" s="174"/>
    </row>
    <row r="121" spans="1:12" ht="22.5" customHeight="1" x14ac:dyDescent="0.5">
      <c r="A121" s="1080" t="s">
        <v>137</v>
      </c>
      <c r="B121" s="1081"/>
      <c r="C121" s="1081"/>
      <c r="D121" s="1082"/>
      <c r="E121" s="493"/>
      <c r="F121" s="471"/>
      <c r="G121" s="493"/>
      <c r="H121" s="493"/>
      <c r="I121" s="493"/>
      <c r="J121" s="493"/>
      <c r="K121" s="493"/>
      <c r="L121" s="174"/>
    </row>
    <row r="122" spans="1:12" ht="24.75" customHeight="1" x14ac:dyDescent="0.5">
      <c r="A122" s="812" t="s">
        <v>55</v>
      </c>
      <c r="B122" s="174"/>
      <c r="C122" s="174"/>
      <c r="D122" s="753"/>
      <c r="E122" s="493"/>
      <c r="F122" s="471"/>
      <c r="G122" s="493"/>
      <c r="H122" s="493"/>
      <c r="I122" s="493"/>
      <c r="J122" s="493"/>
      <c r="K122" s="493"/>
      <c r="L122" s="174"/>
    </row>
    <row r="123" spans="1:12" ht="99.75" customHeight="1" x14ac:dyDescent="0.5">
      <c r="A123" s="730" t="s">
        <v>154</v>
      </c>
      <c r="B123" s="731" t="s">
        <v>35</v>
      </c>
      <c r="C123" s="731" t="s">
        <v>43</v>
      </c>
      <c r="D123" s="758">
        <v>272000</v>
      </c>
      <c r="E123" s="464">
        <v>36850</v>
      </c>
      <c r="F123" s="464">
        <v>134400</v>
      </c>
      <c r="G123" s="464">
        <v>76250</v>
      </c>
      <c r="H123" s="464">
        <v>24500</v>
      </c>
      <c r="I123" s="764">
        <f>I124+I125+I126</f>
        <v>101470.45</v>
      </c>
      <c r="J123" s="764">
        <f>J124+J125+J126</f>
        <v>170529.55</v>
      </c>
      <c r="K123" s="800">
        <f>K124+K125+K126</f>
        <v>0</v>
      </c>
      <c r="L123" s="813"/>
    </row>
    <row r="124" spans="1:12" ht="79.5" customHeight="1" x14ac:dyDescent="0.5">
      <c r="A124" s="730" t="s">
        <v>131</v>
      </c>
      <c r="B124" s="731" t="s">
        <v>35</v>
      </c>
      <c r="C124" s="731" t="s">
        <v>43</v>
      </c>
      <c r="D124" s="471">
        <v>10000</v>
      </c>
      <c r="E124" s="445">
        <v>0</v>
      </c>
      <c r="F124" s="445">
        <v>10000</v>
      </c>
      <c r="G124" s="445">
        <v>0</v>
      </c>
      <c r="H124" s="445">
        <v>0</v>
      </c>
      <c r="I124" s="493">
        <f>D124-J124-K124</f>
        <v>0</v>
      </c>
      <c r="J124" s="493">
        <v>10000</v>
      </c>
      <c r="K124" s="493">
        <v>0</v>
      </c>
      <c r="L124" s="788" t="s">
        <v>349</v>
      </c>
    </row>
    <row r="125" spans="1:12" ht="85.5" customHeight="1" x14ac:dyDescent="0.5">
      <c r="A125" s="730" t="s">
        <v>132</v>
      </c>
      <c r="B125" s="731" t="s">
        <v>33</v>
      </c>
      <c r="C125" s="731" t="s">
        <v>43</v>
      </c>
      <c r="D125" s="471">
        <v>155450</v>
      </c>
      <c r="E125" s="445">
        <v>29650</v>
      </c>
      <c r="F125" s="445">
        <v>98600</v>
      </c>
      <c r="G125" s="445">
        <v>7700</v>
      </c>
      <c r="H125" s="445">
        <v>19500</v>
      </c>
      <c r="I125" s="493">
        <f>D125-J125+K125</f>
        <v>27920</v>
      </c>
      <c r="J125" s="493">
        <v>127530</v>
      </c>
      <c r="K125" s="493">
        <v>0</v>
      </c>
      <c r="L125" s="733"/>
    </row>
    <row r="126" spans="1:12" ht="98.25" customHeight="1" x14ac:dyDescent="0.5">
      <c r="A126" s="730" t="s">
        <v>133</v>
      </c>
      <c r="B126" s="731" t="s">
        <v>134</v>
      </c>
      <c r="C126" s="731" t="s">
        <v>43</v>
      </c>
      <c r="D126" s="471">
        <v>106550</v>
      </c>
      <c r="E126" s="445">
        <v>7200</v>
      </c>
      <c r="F126" s="445">
        <v>25800</v>
      </c>
      <c r="G126" s="445">
        <v>68550</v>
      </c>
      <c r="H126" s="445">
        <v>5000</v>
      </c>
      <c r="I126" s="493">
        <f>D126-J126+K126</f>
        <v>73550.45</v>
      </c>
      <c r="J126" s="493">
        <v>32999.550000000003</v>
      </c>
      <c r="K126" s="493">
        <v>0</v>
      </c>
      <c r="L126" s="733"/>
    </row>
    <row r="127" spans="1:12" ht="24" customHeight="1" x14ac:dyDescent="0.5">
      <c r="A127" s="1080" t="s">
        <v>137</v>
      </c>
      <c r="B127" s="1081"/>
      <c r="C127" s="1081"/>
      <c r="D127" s="1082"/>
      <c r="E127" s="464"/>
      <c r="F127" s="464"/>
      <c r="G127" s="464"/>
      <c r="H127" s="464"/>
      <c r="I127" s="764"/>
      <c r="J127" s="764"/>
      <c r="K127" s="764"/>
      <c r="L127" s="736"/>
    </row>
    <row r="128" spans="1:12" ht="29.25" customHeight="1" x14ac:dyDescent="0.5">
      <c r="A128" s="1080" t="s">
        <v>138</v>
      </c>
      <c r="B128" s="1081"/>
      <c r="C128" s="1081"/>
      <c r="D128" s="1082"/>
      <c r="E128" s="464"/>
      <c r="F128" s="464"/>
      <c r="G128" s="464"/>
      <c r="H128" s="464"/>
      <c r="I128" s="764"/>
      <c r="J128" s="764"/>
      <c r="K128" s="764"/>
      <c r="L128" s="736"/>
    </row>
    <row r="129" spans="1:12" ht="107.25" customHeight="1" x14ac:dyDescent="0.5">
      <c r="A129" s="730" t="s">
        <v>119</v>
      </c>
      <c r="B129" s="188" t="s">
        <v>50</v>
      </c>
      <c r="C129" s="188" t="s">
        <v>43</v>
      </c>
      <c r="D129" s="758">
        <v>1076000</v>
      </c>
      <c r="E129" s="464">
        <v>277000</v>
      </c>
      <c r="F129" s="464">
        <v>377300</v>
      </c>
      <c r="G129" s="464">
        <v>245000</v>
      </c>
      <c r="H129" s="464">
        <v>176700</v>
      </c>
      <c r="I129" s="764">
        <f>SUM(I130:I142)</f>
        <v>508235.45000000007</v>
      </c>
      <c r="J129" s="765">
        <f>SUM(J130:J142)</f>
        <v>567764.54999999993</v>
      </c>
      <c r="K129" s="764">
        <f>SUM(K130:K142)</f>
        <v>0</v>
      </c>
      <c r="L129" s="736"/>
    </row>
    <row r="130" spans="1:12" ht="97.5" customHeight="1" x14ac:dyDescent="0.5">
      <c r="A130" s="734" t="s">
        <v>120</v>
      </c>
      <c r="B130" s="735" t="s">
        <v>18</v>
      </c>
      <c r="C130" s="735" t="s">
        <v>43</v>
      </c>
      <c r="D130" s="470">
        <v>99272</v>
      </c>
      <c r="E130" s="470">
        <v>10000</v>
      </c>
      <c r="F130" s="471">
        <v>49272</v>
      </c>
      <c r="G130" s="470">
        <v>40000</v>
      </c>
      <c r="H130" s="470">
        <v>0</v>
      </c>
      <c r="I130" s="493">
        <f t="shared" ref="I130:I137" si="22">D130-J130-K130</f>
        <v>43747.8</v>
      </c>
      <c r="J130" s="493">
        <v>55524.2</v>
      </c>
      <c r="K130" s="732"/>
      <c r="L130" s="736"/>
    </row>
    <row r="131" spans="1:12" ht="90.75" customHeight="1" x14ac:dyDescent="0.5">
      <c r="A131" s="186" t="s">
        <v>51</v>
      </c>
      <c r="B131" s="735" t="s">
        <v>19</v>
      </c>
      <c r="C131" s="735" t="s">
        <v>43</v>
      </c>
      <c r="D131" s="470">
        <v>44410</v>
      </c>
      <c r="E131" s="470">
        <v>10000</v>
      </c>
      <c r="F131" s="471">
        <v>20000</v>
      </c>
      <c r="G131" s="470">
        <v>14410</v>
      </c>
      <c r="H131" s="470">
        <v>0</v>
      </c>
      <c r="I131" s="493">
        <f t="shared" si="22"/>
        <v>14411</v>
      </c>
      <c r="J131" s="493">
        <v>29999</v>
      </c>
      <c r="K131" s="732"/>
      <c r="L131" s="736"/>
    </row>
    <row r="132" spans="1:12" ht="134.25" customHeight="1" x14ac:dyDescent="0.5">
      <c r="A132" s="186" t="s">
        <v>121</v>
      </c>
      <c r="B132" s="735" t="s">
        <v>19</v>
      </c>
      <c r="C132" s="735" t="s">
        <v>43</v>
      </c>
      <c r="D132" s="470">
        <v>14400</v>
      </c>
      <c r="E132" s="470">
        <v>0</v>
      </c>
      <c r="F132" s="471">
        <v>0</v>
      </c>
      <c r="G132" s="470">
        <v>0</v>
      </c>
      <c r="H132" s="470">
        <v>14400</v>
      </c>
      <c r="I132" s="493">
        <f t="shared" si="22"/>
        <v>14400</v>
      </c>
      <c r="J132" s="493">
        <v>0</v>
      </c>
      <c r="K132" s="732">
        <v>0</v>
      </c>
      <c r="L132" s="736"/>
    </row>
    <row r="133" spans="1:12" ht="123" customHeight="1" x14ac:dyDescent="0.5">
      <c r="A133" s="734" t="s">
        <v>52</v>
      </c>
      <c r="B133" s="735" t="s">
        <v>115</v>
      </c>
      <c r="C133" s="735" t="s">
        <v>43</v>
      </c>
      <c r="D133" s="470">
        <v>153377</v>
      </c>
      <c r="E133" s="471">
        <v>40000</v>
      </c>
      <c r="F133" s="471">
        <v>40000</v>
      </c>
      <c r="G133" s="471">
        <v>40000</v>
      </c>
      <c r="H133" s="471">
        <v>33377</v>
      </c>
      <c r="I133" s="493">
        <f>D133-J133-K133</f>
        <v>73886.7</v>
      </c>
      <c r="J133" s="493">
        <v>79490.3</v>
      </c>
      <c r="K133" s="732"/>
      <c r="L133" s="736"/>
    </row>
    <row r="134" spans="1:12" ht="75" customHeight="1" x14ac:dyDescent="0.5">
      <c r="A134" s="186" t="s">
        <v>53</v>
      </c>
      <c r="B134" s="735" t="s">
        <v>130</v>
      </c>
      <c r="C134" s="735" t="s">
        <v>43</v>
      </c>
      <c r="D134" s="470">
        <v>32688</v>
      </c>
      <c r="E134" s="470">
        <v>10000</v>
      </c>
      <c r="F134" s="471">
        <v>10000</v>
      </c>
      <c r="G134" s="470">
        <v>12688</v>
      </c>
      <c r="H134" s="470">
        <v>0</v>
      </c>
      <c r="I134" s="493">
        <f t="shared" si="22"/>
        <v>12688</v>
      </c>
      <c r="J134" s="493">
        <v>20000</v>
      </c>
      <c r="K134" s="732"/>
      <c r="L134" s="736"/>
    </row>
    <row r="135" spans="1:12" ht="93" customHeight="1" x14ac:dyDescent="0.5">
      <c r="A135" s="186" t="s">
        <v>54</v>
      </c>
      <c r="B135" s="735" t="s">
        <v>20</v>
      </c>
      <c r="C135" s="735" t="s">
        <v>43</v>
      </c>
      <c r="D135" s="470">
        <v>64927</v>
      </c>
      <c r="E135" s="470">
        <v>0</v>
      </c>
      <c r="F135" s="471">
        <v>19800</v>
      </c>
      <c r="G135" s="470">
        <v>20527</v>
      </c>
      <c r="H135" s="470">
        <v>24600</v>
      </c>
      <c r="I135" s="493">
        <f>D135-J135-K135</f>
        <v>45127</v>
      </c>
      <c r="J135" s="493">
        <v>19800</v>
      </c>
      <c r="K135" s="732"/>
      <c r="L135" s="736"/>
    </row>
    <row r="136" spans="1:12" ht="91.5" customHeight="1" x14ac:dyDescent="0.5">
      <c r="A136" s="186" t="s">
        <v>123</v>
      </c>
      <c r="B136" s="735" t="s">
        <v>24</v>
      </c>
      <c r="C136" s="735" t="s">
        <v>43</v>
      </c>
      <c r="D136" s="470">
        <v>24764</v>
      </c>
      <c r="E136" s="470">
        <v>0</v>
      </c>
      <c r="F136" s="471">
        <v>7264</v>
      </c>
      <c r="G136" s="470">
        <v>16500</v>
      </c>
      <c r="H136" s="470">
        <v>1000</v>
      </c>
      <c r="I136" s="493">
        <f t="shared" si="22"/>
        <v>17522.099999999999</v>
      </c>
      <c r="J136" s="493">
        <v>7241.9</v>
      </c>
      <c r="K136" s="732"/>
      <c r="L136" s="736"/>
    </row>
    <row r="137" spans="1:12" ht="157.5" customHeight="1" x14ac:dyDescent="0.5">
      <c r="A137" s="186" t="s">
        <v>309</v>
      </c>
      <c r="B137" s="735" t="s">
        <v>125</v>
      </c>
      <c r="C137" s="735" t="s">
        <v>43</v>
      </c>
      <c r="D137" s="470">
        <v>44574</v>
      </c>
      <c r="E137" s="470">
        <v>14574</v>
      </c>
      <c r="F137" s="471">
        <v>15000</v>
      </c>
      <c r="G137" s="470">
        <v>15000</v>
      </c>
      <c r="H137" s="470">
        <v>0</v>
      </c>
      <c r="I137" s="493">
        <f t="shared" si="22"/>
        <v>15000</v>
      </c>
      <c r="J137" s="493">
        <v>29574</v>
      </c>
      <c r="K137" s="732">
        <v>0</v>
      </c>
      <c r="L137" s="736"/>
    </row>
    <row r="138" spans="1:12" ht="116.25" customHeight="1" x14ac:dyDescent="0.5">
      <c r="A138" s="794" t="s">
        <v>122</v>
      </c>
      <c r="B138" s="737" t="s">
        <v>64</v>
      </c>
      <c r="C138" s="737" t="s">
        <v>43</v>
      </c>
      <c r="D138" s="795">
        <v>55470</v>
      </c>
      <c r="E138" s="470">
        <v>15470</v>
      </c>
      <c r="F138" s="471">
        <v>20000</v>
      </c>
      <c r="G138" s="470">
        <v>0</v>
      </c>
      <c r="H138" s="470">
        <v>20000</v>
      </c>
      <c r="I138" s="749">
        <f>D138-J138-K138</f>
        <v>20470.300000000003</v>
      </c>
      <c r="J138" s="749">
        <v>34999.699999999997</v>
      </c>
      <c r="K138" s="814"/>
      <c r="L138" s="736"/>
    </row>
    <row r="139" spans="1:12" ht="114" customHeight="1" x14ac:dyDescent="0.5">
      <c r="A139" s="186" t="s">
        <v>126</v>
      </c>
      <c r="B139" s="731" t="s">
        <v>26</v>
      </c>
      <c r="C139" s="737" t="s">
        <v>43</v>
      </c>
      <c r="D139" s="470">
        <v>22782</v>
      </c>
      <c r="E139" s="470">
        <v>0</v>
      </c>
      <c r="F139" s="471">
        <v>14000</v>
      </c>
      <c r="G139" s="470">
        <v>8782</v>
      </c>
      <c r="H139" s="470"/>
      <c r="I139" s="749">
        <f t="shared" ref="I139:I146" si="23">D139-J139-K139</f>
        <v>8782</v>
      </c>
      <c r="J139" s="749">
        <v>14000</v>
      </c>
      <c r="K139" s="732"/>
      <c r="L139" s="736"/>
    </row>
    <row r="140" spans="1:12" ht="100.5" customHeight="1" x14ac:dyDescent="0.5">
      <c r="A140" s="186" t="s">
        <v>127</v>
      </c>
      <c r="B140" s="735" t="s">
        <v>30</v>
      </c>
      <c r="C140" s="737" t="s">
        <v>43</v>
      </c>
      <c r="D140" s="470">
        <v>74336</v>
      </c>
      <c r="E140" s="470">
        <v>20000</v>
      </c>
      <c r="F140" s="471">
        <v>25000</v>
      </c>
      <c r="G140" s="470">
        <v>25000</v>
      </c>
      <c r="H140" s="470">
        <v>4336</v>
      </c>
      <c r="I140" s="749">
        <f t="shared" si="23"/>
        <v>29336</v>
      </c>
      <c r="J140" s="749">
        <v>45000</v>
      </c>
      <c r="K140" s="732"/>
      <c r="L140" s="748"/>
    </row>
    <row r="141" spans="1:12" ht="105" customHeight="1" x14ac:dyDescent="0.5">
      <c r="A141" s="186" t="s">
        <v>128</v>
      </c>
      <c r="B141" s="735" t="s">
        <v>16</v>
      </c>
      <c r="C141" s="737" t="s">
        <v>43</v>
      </c>
      <c r="D141" s="470">
        <v>45000</v>
      </c>
      <c r="E141" s="471">
        <v>18000</v>
      </c>
      <c r="F141" s="471">
        <v>18000</v>
      </c>
      <c r="G141" s="471">
        <v>9000</v>
      </c>
      <c r="H141" s="471">
        <v>0</v>
      </c>
      <c r="I141" s="749">
        <f t="shared" si="23"/>
        <v>9081.1500000000015</v>
      </c>
      <c r="J141" s="749">
        <v>35918.85</v>
      </c>
      <c r="K141" s="732"/>
      <c r="L141" s="748"/>
    </row>
    <row r="142" spans="1:12" ht="123" customHeight="1" x14ac:dyDescent="0.5">
      <c r="A142" s="186" t="s">
        <v>129</v>
      </c>
      <c r="B142" s="735" t="s">
        <v>50</v>
      </c>
      <c r="C142" s="737" t="s">
        <v>43</v>
      </c>
      <c r="D142" s="470">
        <v>400000</v>
      </c>
      <c r="E142" s="471">
        <v>138950</v>
      </c>
      <c r="F142" s="471">
        <v>138950</v>
      </c>
      <c r="G142" s="471">
        <v>43150</v>
      </c>
      <c r="H142" s="471">
        <v>78950</v>
      </c>
      <c r="I142" s="749">
        <f t="shared" si="23"/>
        <v>203783.4</v>
      </c>
      <c r="J142" s="749">
        <v>196216.6</v>
      </c>
      <c r="K142" s="732">
        <v>0</v>
      </c>
      <c r="L142" s="736"/>
    </row>
    <row r="143" spans="1:12" ht="150" customHeight="1" x14ac:dyDescent="0.5">
      <c r="A143" s="186" t="s">
        <v>322</v>
      </c>
      <c r="B143" s="815" t="s">
        <v>50</v>
      </c>
      <c r="C143" s="816" t="s">
        <v>14</v>
      </c>
      <c r="D143" s="659">
        <v>240700</v>
      </c>
      <c r="E143" s="568">
        <v>30000</v>
      </c>
      <c r="F143" s="553">
        <v>90400</v>
      </c>
      <c r="G143" s="568">
        <v>60200</v>
      </c>
      <c r="H143" s="568">
        <v>60100</v>
      </c>
      <c r="I143" s="732">
        <f t="shared" si="23"/>
        <v>115717.78</v>
      </c>
      <c r="J143" s="732">
        <v>124982.22</v>
      </c>
      <c r="K143" s="732"/>
      <c r="L143" s="174"/>
    </row>
    <row r="144" spans="1:12" ht="153.75" customHeight="1" x14ac:dyDescent="0.5">
      <c r="A144" s="730" t="s">
        <v>156</v>
      </c>
      <c r="B144" s="817" t="s">
        <v>16</v>
      </c>
      <c r="C144" s="816" t="s">
        <v>14</v>
      </c>
      <c r="D144" s="659">
        <v>225000</v>
      </c>
      <c r="E144" s="553">
        <v>23500</v>
      </c>
      <c r="F144" s="553">
        <v>150000</v>
      </c>
      <c r="G144" s="553">
        <v>51500</v>
      </c>
      <c r="H144" s="553">
        <v>0</v>
      </c>
      <c r="I144" s="732">
        <f>D144-J144-K144</f>
        <v>136421.16</v>
      </c>
      <c r="J144" s="732">
        <v>88578.84</v>
      </c>
      <c r="K144" s="493">
        <v>0</v>
      </c>
      <c r="L144" s="818"/>
    </row>
    <row r="145" spans="1:12" ht="102.75" customHeight="1" x14ac:dyDescent="0.5">
      <c r="A145" s="730" t="s">
        <v>157</v>
      </c>
      <c r="B145" s="735" t="s">
        <v>50</v>
      </c>
      <c r="C145" s="816" t="s">
        <v>14</v>
      </c>
      <c r="D145" s="659">
        <v>1052300</v>
      </c>
      <c r="E145" s="568">
        <v>263100</v>
      </c>
      <c r="F145" s="553">
        <v>263100</v>
      </c>
      <c r="G145" s="568">
        <v>263100</v>
      </c>
      <c r="H145" s="568">
        <v>263000</v>
      </c>
      <c r="I145" s="732">
        <f t="shared" si="23"/>
        <v>849925.1</v>
      </c>
      <c r="J145" s="732">
        <v>202374.9</v>
      </c>
      <c r="K145" s="732">
        <v>0</v>
      </c>
      <c r="L145" s="759"/>
    </row>
    <row r="146" spans="1:12" ht="80.25" customHeight="1" x14ac:dyDescent="0.5">
      <c r="A146" s="730" t="s">
        <v>158</v>
      </c>
      <c r="B146" s="735" t="s">
        <v>50</v>
      </c>
      <c r="C146" s="735" t="s">
        <v>37</v>
      </c>
      <c r="D146" s="659">
        <v>1074600</v>
      </c>
      <c r="E146" s="568">
        <v>268650</v>
      </c>
      <c r="F146" s="553">
        <v>268650</v>
      </c>
      <c r="G146" s="568">
        <v>268650</v>
      </c>
      <c r="H146" s="568">
        <v>268650</v>
      </c>
      <c r="I146" s="732">
        <f t="shared" si="23"/>
        <v>818321</v>
      </c>
      <c r="J146" s="732">
        <v>256279</v>
      </c>
      <c r="K146" s="764">
        <v>0</v>
      </c>
      <c r="L146" s="759"/>
    </row>
    <row r="147" spans="1:12" ht="18.75" customHeight="1" x14ac:dyDescent="0.5">
      <c r="A147" s="1074" t="s">
        <v>56</v>
      </c>
      <c r="B147" s="1074"/>
      <c r="C147" s="500"/>
      <c r="D147" s="765">
        <f t="shared" ref="D147:L147" si="24">D119+D116</f>
        <v>4040600</v>
      </c>
      <c r="E147" s="765">
        <f t="shared" si="24"/>
        <v>954100</v>
      </c>
      <c r="F147" s="773">
        <f t="shared" si="24"/>
        <v>1318850</v>
      </c>
      <c r="G147" s="765">
        <f t="shared" si="24"/>
        <v>974700</v>
      </c>
      <c r="H147" s="765">
        <f t="shared" si="24"/>
        <v>0</v>
      </c>
      <c r="I147" s="765">
        <f t="shared" si="24"/>
        <v>2542124.94</v>
      </c>
      <c r="J147" s="765">
        <f t="shared" si="24"/>
        <v>1498475.0599999998</v>
      </c>
      <c r="K147" s="765">
        <f t="shared" si="24"/>
        <v>0</v>
      </c>
      <c r="L147" s="819">
        <f t="shared" si="24"/>
        <v>0</v>
      </c>
    </row>
    <row r="148" spans="1:12" ht="27" customHeight="1" x14ac:dyDescent="0.5">
      <c r="A148" s="1075" t="s">
        <v>57</v>
      </c>
      <c r="B148" s="1075"/>
      <c r="C148" s="773"/>
      <c r="D148" s="765">
        <f t="shared" ref="D148:K148" si="25">D147+D113</f>
        <v>37716900</v>
      </c>
      <c r="E148" s="765">
        <f t="shared" si="25"/>
        <v>1535770</v>
      </c>
      <c r="F148" s="773">
        <f t="shared" si="25"/>
        <v>2315980</v>
      </c>
      <c r="G148" s="765">
        <f t="shared" si="25"/>
        <v>32634400</v>
      </c>
      <c r="H148" s="765">
        <f t="shared" si="25"/>
        <v>437800</v>
      </c>
      <c r="I148" s="820">
        <f t="shared" si="25"/>
        <v>34679916.630000003</v>
      </c>
      <c r="J148" s="765">
        <f t="shared" si="25"/>
        <v>2449578.37</v>
      </c>
      <c r="K148" s="765">
        <f t="shared" si="25"/>
        <v>0</v>
      </c>
      <c r="L148" s="821"/>
    </row>
    <row r="149" spans="1:12" ht="27" customHeight="1" x14ac:dyDescent="0.5">
      <c r="A149" s="1076" t="s">
        <v>280</v>
      </c>
      <c r="B149" s="1077"/>
      <c r="C149" s="800"/>
      <c r="D149" s="757"/>
      <c r="E149" s="732"/>
      <c r="F149" s="660"/>
      <c r="G149" s="732"/>
      <c r="H149" s="732"/>
      <c r="I149" s="764"/>
      <c r="J149" s="764">
        <f>J148*100/D148</f>
        <v>6.4946439659675104</v>
      </c>
      <c r="K149" s="800"/>
      <c r="L149" s="174"/>
    </row>
    <row r="150" spans="1:12" ht="27" customHeight="1" x14ac:dyDescent="0.5">
      <c r="A150" s="1076" t="s">
        <v>345</v>
      </c>
      <c r="B150" s="1077"/>
      <c r="C150" s="800"/>
      <c r="D150" s="757"/>
      <c r="E150" s="732"/>
      <c r="F150" s="660"/>
      <c r="G150" s="732"/>
      <c r="H150" s="732"/>
      <c r="I150" s="764"/>
      <c r="J150" s="764">
        <f>J148*100/F148</f>
        <v>105.76854592872132</v>
      </c>
      <c r="K150" s="800"/>
      <c r="L150" s="174"/>
    </row>
    <row r="151" spans="1:12" ht="24" customHeight="1" x14ac:dyDescent="0.5">
      <c r="A151" s="1078" t="s">
        <v>282</v>
      </c>
      <c r="B151" s="1079"/>
      <c r="C151" s="800"/>
      <c r="D151" s="757">
        <v>6691200</v>
      </c>
      <c r="E151" s="732"/>
      <c r="F151" s="660"/>
      <c r="G151" s="732"/>
      <c r="H151" s="732"/>
      <c r="I151" s="764"/>
      <c r="J151" s="764">
        <f>J148*100/D151</f>
        <v>36.608954597082736</v>
      </c>
      <c r="K151" s="800"/>
      <c r="L151" s="174"/>
    </row>
    <row r="152" spans="1:12" ht="23.25" x14ac:dyDescent="0.55000000000000004">
      <c r="A152" s="822" t="s">
        <v>344</v>
      </c>
    </row>
    <row r="153" spans="1:12" x14ac:dyDescent="0.5">
      <c r="A153" s="832" t="s">
        <v>346</v>
      </c>
    </row>
    <row r="154" spans="1:12" x14ac:dyDescent="0.5">
      <c r="A154" s="831" t="s">
        <v>348</v>
      </c>
    </row>
    <row r="155" spans="1:12" ht="23.25" x14ac:dyDescent="0.55000000000000004">
      <c r="A155" s="822" t="s">
        <v>351</v>
      </c>
    </row>
    <row r="156" spans="1:12" ht="23.25" x14ac:dyDescent="0.55000000000000004">
      <c r="A156" s="824" t="s">
        <v>352</v>
      </c>
    </row>
    <row r="157" spans="1:12" x14ac:dyDescent="0.5">
      <c r="E157" s="739"/>
    </row>
  </sheetData>
  <mergeCells count="49">
    <mergeCell ref="A147:B147"/>
    <mergeCell ref="A148:B148"/>
    <mergeCell ref="A149:B149"/>
    <mergeCell ref="A150:B150"/>
    <mergeCell ref="A151:B151"/>
    <mergeCell ref="A128:D128"/>
    <mergeCell ref="A110:C110"/>
    <mergeCell ref="A111:C111"/>
    <mergeCell ref="A113:B113"/>
    <mergeCell ref="A114:C114"/>
    <mergeCell ref="A115:C115"/>
    <mergeCell ref="A116:C116"/>
    <mergeCell ref="A117:C117"/>
    <mergeCell ref="A119:C119"/>
    <mergeCell ref="A120:C120"/>
    <mergeCell ref="A121:D121"/>
    <mergeCell ref="A127:D127"/>
    <mergeCell ref="A58:C58"/>
    <mergeCell ref="A44:C44"/>
    <mergeCell ref="A45:C45"/>
    <mergeCell ref="A46:C46"/>
    <mergeCell ref="A48:C48"/>
    <mergeCell ref="A49:C49"/>
    <mergeCell ref="A51:B51"/>
    <mergeCell ref="A52:B52"/>
    <mergeCell ref="A53:B53"/>
    <mergeCell ref="A54:C54"/>
    <mergeCell ref="A55:C55"/>
    <mergeCell ref="A57:C57"/>
    <mergeCell ref="A43:C43"/>
    <mergeCell ref="A5:C5"/>
    <mergeCell ref="A6:C6"/>
    <mergeCell ref="A7:C7"/>
    <mergeCell ref="A8:C8"/>
    <mergeCell ref="A11:C11"/>
    <mergeCell ref="A12:C12"/>
    <mergeCell ref="A28:C28"/>
    <mergeCell ref="A33:C33"/>
    <mergeCell ref="A35:C35"/>
    <mergeCell ref="A36:C36"/>
    <mergeCell ref="A41:B41"/>
    <mergeCell ref="A1:L1"/>
    <mergeCell ref="A2:L2"/>
    <mergeCell ref="A3:A4"/>
    <mergeCell ref="B3:B4"/>
    <mergeCell ref="C3:D3"/>
    <mergeCell ref="E3:H3"/>
    <mergeCell ref="I3:I4"/>
    <mergeCell ref="J3:L3"/>
  </mergeCells>
  <pageMargins left="0.78740157480314965" right="0.31496062992125984" top="0.59055118110236227" bottom="0.39370078740157483" header="0.31496062992125984" footer="0.31496062992125984"/>
  <pageSetup paperSize="9" orientation="landscape" r:id="rId1"/>
  <headerFooter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E44FF-A5C2-404B-9785-2E3D2F62EE6B}">
  <dimension ref="A1:L159"/>
  <sheetViews>
    <sheetView view="pageBreakPreview" topLeftCell="A146" zoomScaleNormal="84" zoomScaleSheetLayoutView="100" workbookViewId="0">
      <selection activeCell="D154" sqref="D154"/>
    </sheetView>
  </sheetViews>
  <sheetFormatPr defaultColWidth="9" defaultRowHeight="21.75" x14ac:dyDescent="0.5"/>
  <cols>
    <col min="1" max="1" width="16.5" style="175" customWidth="1"/>
    <col min="2" max="2" width="12" style="175" customWidth="1"/>
    <col min="3" max="3" width="6" style="175" customWidth="1"/>
    <col min="4" max="4" width="11.625" style="823" customWidth="1"/>
    <col min="5" max="5" width="10" style="510" customWidth="1"/>
    <col min="6" max="6" width="10.875" style="511" customWidth="1"/>
    <col min="7" max="7" width="11.375" style="510" customWidth="1"/>
    <col min="8" max="8" width="10.375" style="510" customWidth="1"/>
    <col min="9" max="9" width="10" style="510" customWidth="1"/>
    <col min="10" max="10" width="9.375" style="510" customWidth="1"/>
    <col min="11" max="11" width="10.125" style="510" customWidth="1"/>
    <col min="12" max="12" width="8.375" style="175" customWidth="1"/>
    <col min="13" max="13" width="9.875" style="175" customWidth="1"/>
    <col min="14" max="14" width="21.625" style="175" customWidth="1"/>
    <col min="15" max="16384" width="9" style="175"/>
  </cols>
  <sheetData>
    <row r="1" spans="1:12" ht="27" customHeight="1" x14ac:dyDescent="0.5">
      <c r="A1" s="1117" t="s">
        <v>166</v>
      </c>
      <c r="B1" s="1117"/>
      <c r="C1" s="1117"/>
      <c r="D1" s="1117"/>
      <c r="E1" s="1117"/>
      <c r="F1" s="1117"/>
      <c r="G1" s="1117"/>
      <c r="H1" s="1117"/>
      <c r="I1" s="1117"/>
      <c r="J1" s="1117"/>
      <c r="K1" s="1117"/>
      <c r="L1" s="1117"/>
    </row>
    <row r="2" spans="1:12" ht="27" customHeight="1" x14ac:dyDescent="0.5">
      <c r="A2" s="1117" t="s">
        <v>353</v>
      </c>
      <c r="B2" s="1117"/>
      <c r="C2" s="1117"/>
      <c r="D2" s="1117"/>
      <c r="E2" s="1117"/>
      <c r="F2" s="1117"/>
      <c r="G2" s="1117"/>
      <c r="H2" s="1117"/>
      <c r="I2" s="1117"/>
      <c r="J2" s="1117"/>
      <c r="K2" s="1117"/>
      <c r="L2" s="1117"/>
    </row>
    <row r="3" spans="1:12" ht="26.25" customHeight="1" x14ac:dyDescent="0.5">
      <c r="A3" s="1129" t="s">
        <v>0</v>
      </c>
      <c r="B3" s="1131" t="s">
        <v>1</v>
      </c>
      <c r="C3" s="1133" t="s">
        <v>2</v>
      </c>
      <c r="D3" s="1133"/>
      <c r="E3" s="1134" t="s">
        <v>3</v>
      </c>
      <c r="F3" s="1134"/>
      <c r="G3" s="1134"/>
      <c r="H3" s="1134"/>
      <c r="I3" s="1135" t="s">
        <v>4</v>
      </c>
      <c r="J3" s="1137" t="s">
        <v>5</v>
      </c>
      <c r="K3" s="1138"/>
      <c r="L3" s="1139"/>
    </row>
    <row r="4" spans="1:12" ht="57" customHeight="1" x14ac:dyDescent="0.5">
      <c r="A4" s="1130"/>
      <c r="B4" s="1132"/>
      <c r="C4" s="826" t="s">
        <v>6</v>
      </c>
      <c r="D4" s="827" t="s">
        <v>7</v>
      </c>
      <c r="E4" s="828" t="s">
        <v>161</v>
      </c>
      <c r="F4" s="828" t="s">
        <v>162</v>
      </c>
      <c r="G4" s="828" t="s">
        <v>163</v>
      </c>
      <c r="H4" s="828" t="s">
        <v>273</v>
      </c>
      <c r="I4" s="1136"/>
      <c r="J4" s="826" t="s">
        <v>159</v>
      </c>
      <c r="K4" s="826" t="s">
        <v>8</v>
      </c>
      <c r="L4" s="826" t="s">
        <v>9</v>
      </c>
    </row>
    <row r="5" spans="1:12" ht="24" customHeight="1" x14ac:dyDescent="0.5">
      <c r="A5" s="1091" t="s">
        <v>61</v>
      </c>
      <c r="B5" s="1092"/>
      <c r="C5" s="1093"/>
      <c r="D5" s="753">
        <f>D7+D11+D35</f>
        <v>5708860</v>
      </c>
      <c r="E5" s="753">
        <f>E7+E11+E35</f>
        <v>0</v>
      </c>
      <c r="F5" s="758">
        <f>F7+F11+F35</f>
        <v>1843260</v>
      </c>
      <c r="G5" s="753">
        <f>G7+G11+G35</f>
        <v>3239750</v>
      </c>
      <c r="H5" s="753">
        <f>H7+H11+H35</f>
        <v>625850</v>
      </c>
      <c r="I5" s="755">
        <f>SUM(I7+I11+I35)</f>
        <v>3383741.05</v>
      </c>
      <c r="J5" s="755">
        <f>SUM(J7+J11+J35)</f>
        <v>2325118.9500000002</v>
      </c>
      <c r="K5" s="755">
        <f>SUM(K7+K11+K35)</f>
        <v>0</v>
      </c>
      <c r="L5" s="740"/>
    </row>
    <row r="6" spans="1:12" ht="26.25" customHeight="1" x14ac:dyDescent="0.5">
      <c r="A6" s="1091" t="s">
        <v>62</v>
      </c>
      <c r="B6" s="1092"/>
      <c r="C6" s="1093"/>
      <c r="D6" s="753"/>
      <c r="E6" s="722"/>
      <c r="F6" s="722"/>
      <c r="G6" s="722"/>
      <c r="H6" s="722"/>
      <c r="I6" s="755"/>
      <c r="J6" s="467"/>
      <c r="K6" s="467"/>
      <c r="L6" s="740"/>
    </row>
    <row r="7" spans="1:12" ht="30" customHeight="1" x14ac:dyDescent="0.5">
      <c r="A7" s="1107" t="s">
        <v>167</v>
      </c>
      <c r="B7" s="1108"/>
      <c r="C7" s="1109"/>
      <c r="D7" s="753">
        <f t="shared" ref="D7:K7" si="0">D8</f>
        <v>494950</v>
      </c>
      <c r="E7" s="753">
        <f t="shared" si="0"/>
        <v>0</v>
      </c>
      <c r="F7" s="754">
        <f t="shared" si="0"/>
        <v>34310</v>
      </c>
      <c r="G7" s="753">
        <f t="shared" si="0"/>
        <v>426140</v>
      </c>
      <c r="H7" s="753">
        <f t="shared" si="0"/>
        <v>34500</v>
      </c>
      <c r="I7" s="755">
        <f t="shared" si="0"/>
        <v>454541</v>
      </c>
      <c r="J7" s="755">
        <f t="shared" si="0"/>
        <v>40409</v>
      </c>
      <c r="K7" s="755">
        <f t="shared" si="0"/>
        <v>0</v>
      </c>
      <c r="L7" s="740"/>
    </row>
    <row r="8" spans="1:12" ht="72.75" customHeight="1" x14ac:dyDescent="0.5">
      <c r="A8" s="1110" t="s">
        <v>168</v>
      </c>
      <c r="B8" s="1110"/>
      <c r="C8" s="1110"/>
      <c r="D8" s="756">
        <f>SUM(D9:D10)</f>
        <v>494950</v>
      </c>
      <c r="E8" s="756">
        <f>SUM(E9:E10)</f>
        <v>0</v>
      </c>
      <c r="F8" s="756">
        <f>SUM(F9:F10)</f>
        <v>34310</v>
      </c>
      <c r="G8" s="756">
        <f>SUM(G9:G10)</f>
        <v>426140</v>
      </c>
      <c r="H8" s="756">
        <f>SUM(H9:H10)</f>
        <v>34500</v>
      </c>
      <c r="I8" s="118">
        <f>I9+I10</f>
        <v>454541</v>
      </c>
      <c r="J8" s="118">
        <f>J9+J10</f>
        <v>40409</v>
      </c>
      <c r="K8" s="755">
        <f>K9+K10</f>
        <v>0</v>
      </c>
      <c r="L8" s="740"/>
    </row>
    <row r="9" spans="1:12" ht="152.25" customHeight="1" x14ac:dyDescent="0.5">
      <c r="A9" s="742" t="s">
        <v>297</v>
      </c>
      <c r="B9" s="728" t="s">
        <v>169</v>
      </c>
      <c r="C9" s="322" t="s">
        <v>43</v>
      </c>
      <c r="D9" s="444">
        <v>330750</v>
      </c>
      <c r="E9" s="444">
        <v>0</v>
      </c>
      <c r="F9" s="445">
        <v>15410</v>
      </c>
      <c r="G9" s="444">
        <v>315340</v>
      </c>
      <c r="H9" s="444">
        <v>0</v>
      </c>
      <c r="I9" s="544">
        <f>D9-J9-K9</f>
        <v>309141</v>
      </c>
      <c r="J9" s="445">
        <v>21609</v>
      </c>
      <c r="K9" s="445">
        <v>0</v>
      </c>
      <c r="L9" s="322"/>
    </row>
    <row r="10" spans="1:12" ht="80.25" customHeight="1" x14ac:dyDescent="0.5">
      <c r="A10" s="742" t="s">
        <v>171</v>
      </c>
      <c r="B10" s="728" t="s">
        <v>90</v>
      </c>
      <c r="C10" s="322" t="s">
        <v>43</v>
      </c>
      <c r="D10" s="470">
        <v>164200</v>
      </c>
      <c r="E10" s="470">
        <v>0</v>
      </c>
      <c r="F10" s="471">
        <v>18900</v>
      </c>
      <c r="G10" s="470">
        <v>110800</v>
      </c>
      <c r="H10" s="470">
        <v>34500</v>
      </c>
      <c r="I10" s="544">
        <f>D10-J10-K10</f>
        <v>145400</v>
      </c>
      <c r="J10" s="471">
        <v>18800</v>
      </c>
      <c r="K10" s="471">
        <v>0</v>
      </c>
      <c r="L10" s="322"/>
    </row>
    <row r="11" spans="1:12" ht="27" customHeight="1" x14ac:dyDescent="0.5">
      <c r="A11" s="1107" t="s">
        <v>63</v>
      </c>
      <c r="B11" s="1108"/>
      <c r="C11" s="1109"/>
      <c r="D11" s="757">
        <f t="shared" ref="D11:K11" si="1">SUM(D12+D28+D33)</f>
        <v>4572970</v>
      </c>
      <c r="E11" s="757">
        <f t="shared" si="1"/>
        <v>0</v>
      </c>
      <c r="F11" s="758">
        <f t="shared" si="1"/>
        <v>1644090</v>
      </c>
      <c r="G11" s="757">
        <f t="shared" si="1"/>
        <v>2428780</v>
      </c>
      <c r="H11" s="757">
        <f t="shared" si="1"/>
        <v>500100</v>
      </c>
      <c r="I11" s="757">
        <f t="shared" si="1"/>
        <v>2694676.21</v>
      </c>
      <c r="J11" s="772">
        <f t="shared" si="1"/>
        <v>1878293.79</v>
      </c>
      <c r="K11" s="757">
        <f t="shared" si="1"/>
        <v>0</v>
      </c>
      <c r="L11" s="759"/>
    </row>
    <row r="12" spans="1:12" ht="42.75" customHeight="1" x14ac:dyDescent="0.5">
      <c r="A12" s="1107" t="s">
        <v>172</v>
      </c>
      <c r="B12" s="1108"/>
      <c r="C12" s="1109"/>
      <c r="D12" s="753">
        <f t="shared" ref="D12:K12" si="2">SUM(D13:D27)</f>
        <v>3732630</v>
      </c>
      <c r="E12" s="753">
        <f t="shared" si="2"/>
        <v>0</v>
      </c>
      <c r="F12" s="758">
        <f t="shared" si="2"/>
        <v>1376360</v>
      </c>
      <c r="G12" s="757">
        <f t="shared" si="2"/>
        <v>1982070</v>
      </c>
      <c r="H12" s="753">
        <f t="shared" si="2"/>
        <v>374200</v>
      </c>
      <c r="I12" s="79">
        <f t="shared" si="2"/>
        <v>2207778.79</v>
      </c>
      <c r="J12" s="79">
        <f t="shared" si="2"/>
        <v>1524851.21</v>
      </c>
      <c r="K12" s="79">
        <f t="shared" si="2"/>
        <v>0</v>
      </c>
      <c r="L12" s="759"/>
    </row>
    <row r="13" spans="1:12" ht="108.75" customHeight="1" x14ac:dyDescent="0.5">
      <c r="A13" s="42" t="s">
        <v>173</v>
      </c>
      <c r="B13" s="188" t="s">
        <v>94</v>
      </c>
      <c r="C13" s="322" t="s">
        <v>43</v>
      </c>
      <c r="D13" s="444">
        <v>462000</v>
      </c>
      <c r="E13" s="444">
        <v>0</v>
      </c>
      <c r="F13" s="445">
        <v>279000</v>
      </c>
      <c r="G13" s="444">
        <v>180000</v>
      </c>
      <c r="H13" s="444">
        <v>3000</v>
      </c>
      <c r="I13" s="393">
        <f t="shared" ref="I13:I25" si="3">D13-J13-K13</f>
        <v>121457.09999999998</v>
      </c>
      <c r="J13" s="553">
        <v>340542.9</v>
      </c>
      <c r="K13" s="445">
        <v>0</v>
      </c>
      <c r="L13" s="322"/>
    </row>
    <row r="14" spans="1:12" ht="136.5" customHeight="1" x14ac:dyDescent="0.5">
      <c r="A14" s="42" t="s">
        <v>174</v>
      </c>
      <c r="B14" s="188" t="s">
        <v>185</v>
      </c>
      <c r="C14" s="322" t="s">
        <v>43</v>
      </c>
      <c r="D14" s="444">
        <v>432300</v>
      </c>
      <c r="E14" s="444">
        <v>0</v>
      </c>
      <c r="F14" s="445">
        <v>120000</v>
      </c>
      <c r="G14" s="444">
        <v>309200</v>
      </c>
      <c r="H14" s="444">
        <v>3100</v>
      </c>
      <c r="I14" s="393">
        <f t="shared" si="3"/>
        <v>348937</v>
      </c>
      <c r="J14" s="445">
        <v>83363</v>
      </c>
      <c r="K14" s="445">
        <v>0</v>
      </c>
      <c r="L14" s="322"/>
    </row>
    <row r="15" spans="1:12" ht="159" customHeight="1" x14ac:dyDescent="0.5">
      <c r="A15" s="42" t="s">
        <v>175</v>
      </c>
      <c r="B15" s="188" t="s">
        <v>186</v>
      </c>
      <c r="C15" s="322" t="s">
        <v>43</v>
      </c>
      <c r="D15" s="444">
        <v>62580</v>
      </c>
      <c r="E15" s="444">
        <v>0</v>
      </c>
      <c r="F15" s="445">
        <v>57880</v>
      </c>
      <c r="G15" s="444">
        <v>4700</v>
      </c>
      <c r="H15" s="444">
        <v>0</v>
      </c>
      <c r="I15" s="393">
        <f t="shared" si="3"/>
        <v>30969</v>
      </c>
      <c r="J15" s="445">
        <v>31611</v>
      </c>
      <c r="K15" s="445">
        <v>0</v>
      </c>
      <c r="L15" s="322"/>
    </row>
    <row r="16" spans="1:12" ht="161.25" customHeight="1" x14ac:dyDescent="0.5">
      <c r="A16" s="42" t="s">
        <v>176</v>
      </c>
      <c r="B16" s="188" t="s">
        <v>187</v>
      </c>
      <c r="C16" s="322" t="s">
        <v>43</v>
      </c>
      <c r="D16" s="470">
        <v>253660</v>
      </c>
      <c r="E16" s="470">
        <v>0</v>
      </c>
      <c r="F16" s="471">
        <v>100540</v>
      </c>
      <c r="G16" s="470">
        <v>152120</v>
      </c>
      <c r="H16" s="470">
        <v>1000</v>
      </c>
      <c r="I16" s="11">
        <f t="shared" si="3"/>
        <v>154090.75</v>
      </c>
      <c r="J16" s="471">
        <v>99569.25</v>
      </c>
      <c r="K16" s="471">
        <v>0</v>
      </c>
      <c r="L16" s="741"/>
    </row>
    <row r="17" spans="1:12" ht="159" customHeight="1" x14ac:dyDescent="0.5">
      <c r="A17" s="184" t="s">
        <v>333</v>
      </c>
      <c r="B17" s="188" t="s">
        <v>188</v>
      </c>
      <c r="C17" s="322" t="s">
        <v>43</v>
      </c>
      <c r="D17" s="471">
        <v>142540</v>
      </c>
      <c r="E17" s="471"/>
      <c r="F17" s="471">
        <v>109260</v>
      </c>
      <c r="G17" s="471">
        <v>32280</v>
      </c>
      <c r="H17" s="471">
        <v>1000</v>
      </c>
      <c r="I17" s="11">
        <f t="shared" ref="I17:I22" si="4">D17-J17-K17</f>
        <v>33641.699999999997</v>
      </c>
      <c r="J17" s="471">
        <v>108898.3</v>
      </c>
      <c r="K17" s="471">
        <v>0</v>
      </c>
      <c r="L17" s="741"/>
    </row>
    <row r="18" spans="1:12" ht="97.5" customHeight="1" x14ac:dyDescent="0.5">
      <c r="A18" s="42" t="s">
        <v>334</v>
      </c>
      <c r="B18" s="188" t="s">
        <v>190</v>
      </c>
      <c r="C18" s="322" t="s">
        <v>43</v>
      </c>
      <c r="D18" s="444">
        <v>299700</v>
      </c>
      <c r="E18" s="444">
        <v>0</v>
      </c>
      <c r="F18" s="445">
        <v>140000</v>
      </c>
      <c r="G18" s="444">
        <v>135000</v>
      </c>
      <c r="H18" s="444">
        <v>24700</v>
      </c>
      <c r="I18" s="393">
        <f t="shared" si="4"/>
        <v>159700</v>
      </c>
      <c r="J18" s="445">
        <v>140000</v>
      </c>
      <c r="K18" s="445">
        <v>0</v>
      </c>
      <c r="L18" s="322"/>
    </row>
    <row r="19" spans="1:12" ht="99" customHeight="1" x14ac:dyDescent="0.5">
      <c r="A19" s="602" t="s">
        <v>310</v>
      </c>
      <c r="B19" s="188" t="s">
        <v>191</v>
      </c>
      <c r="C19" s="322" t="s">
        <v>43</v>
      </c>
      <c r="D19" s="470">
        <v>248580</v>
      </c>
      <c r="E19" s="470">
        <v>0</v>
      </c>
      <c r="F19" s="471">
        <v>123640</v>
      </c>
      <c r="G19" s="470">
        <v>123340</v>
      </c>
      <c r="H19" s="470">
        <v>1600</v>
      </c>
      <c r="I19" s="11">
        <f t="shared" si="4"/>
        <v>124972.78</v>
      </c>
      <c r="J19" s="471">
        <v>123607.22</v>
      </c>
      <c r="K19" s="471">
        <v>0</v>
      </c>
      <c r="L19" s="741"/>
    </row>
    <row r="20" spans="1:12" ht="57.75" customHeight="1" x14ac:dyDescent="0.5">
      <c r="A20" s="602" t="s">
        <v>299</v>
      </c>
      <c r="B20" s="188" t="s">
        <v>193</v>
      </c>
      <c r="C20" s="322" t="s">
        <v>43</v>
      </c>
      <c r="D20" s="470">
        <v>24330</v>
      </c>
      <c r="E20" s="470">
        <v>0</v>
      </c>
      <c r="F20" s="471">
        <v>0</v>
      </c>
      <c r="G20" s="470">
        <v>24330</v>
      </c>
      <c r="H20" s="470">
        <v>0</v>
      </c>
      <c r="I20" s="11">
        <f t="shared" si="4"/>
        <v>20530</v>
      </c>
      <c r="J20" s="471">
        <v>3800</v>
      </c>
      <c r="K20" s="471"/>
      <c r="L20" s="741"/>
    </row>
    <row r="21" spans="1:12" ht="78" customHeight="1" x14ac:dyDescent="0.5">
      <c r="A21" s="602" t="s">
        <v>314</v>
      </c>
      <c r="B21" s="188" t="s">
        <v>197</v>
      </c>
      <c r="C21" s="322" t="s">
        <v>43</v>
      </c>
      <c r="D21" s="444">
        <v>297600</v>
      </c>
      <c r="E21" s="444">
        <v>0</v>
      </c>
      <c r="F21" s="445">
        <v>90000</v>
      </c>
      <c r="G21" s="444">
        <v>89600</v>
      </c>
      <c r="H21" s="444">
        <v>118000</v>
      </c>
      <c r="I21" s="11">
        <f t="shared" si="4"/>
        <v>208600</v>
      </c>
      <c r="J21" s="445">
        <v>89000</v>
      </c>
      <c r="K21" s="445">
        <v>0</v>
      </c>
      <c r="L21" s="740"/>
    </row>
    <row r="22" spans="1:12" ht="136.5" customHeight="1" x14ac:dyDescent="0.5">
      <c r="A22" s="602" t="s">
        <v>300</v>
      </c>
      <c r="B22" s="188" t="s">
        <v>196</v>
      </c>
      <c r="C22" s="322" t="s">
        <v>43</v>
      </c>
      <c r="D22" s="470">
        <v>299100</v>
      </c>
      <c r="E22" s="470">
        <v>0</v>
      </c>
      <c r="F22" s="471">
        <v>60000</v>
      </c>
      <c r="G22" s="470">
        <v>239100</v>
      </c>
      <c r="H22" s="470">
        <v>0</v>
      </c>
      <c r="I22" s="11">
        <f t="shared" si="4"/>
        <v>200745.2</v>
      </c>
      <c r="J22" s="471">
        <v>98354.8</v>
      </c>
      <c r="K22" s="471">
        <v>0</v>
      </c>
      <c r="L22" s="741"/>
    </row>
    <row r="23" spans="1:12" ht="138" customHeight="1" x14ac:dyDescent="0.5">
      <c r="A23" s="602" t="s">
        <v>335</v>
      </c>
      <c r="B23" s="188" t="s">
        <v>189</v>
      </c>
      <c r="C23" s="322" t="s">
        <v>43</v>
      </c>
      <c r="D23" s="444">
        <v>163200</v>
      </c>
      <c r="E23" s="444">
        <v>0</v>
      </c>
      <c r="F23" s="445">
        <v>61200</v>
      </c>
      <c r="G23" s="444">
        <v>102000</v>
      </c>
      <c r="H23" s="444">
        <v>0</v>
      </c>
      <c r="I23" s="393">
        <f t="shared" si="3"/>
        <v>103500</v>
      </c>
      <c r="J23" s="445">
        <v>59700</v>
      </c>
      <c r="K23" s="445">
        <v>0</v>
      </c>
      <c r="L23" s="322"/>
    </row>
    <row r="24" spans="1:12" ht="133.5" customHeight="1" x14ac:dyDescent="0.5">
      <c r="A24" s="602" t="s">
        <v>315</v>
      </c>
      <c r="B24" s="188" t="s">
        <v>86</v>
      </c>
      <c r="C24" s="322" t="s">
        <v>43</v>
      </c>
      <c r="D24" s="444">
        <v>369960</v>
      </c>
      <c r="E24" s="444">
        <v>0</v>
      </c>
      <c r="F24" s="445">
        <v>13720</v>
      </c>
      <c r="G24" s="444">
        <v>180240</v>
      </c>
      <c r="H24" s="444">
        <v>176000</v>
      </c>
      <c r="I24" s="393">
        <f t="shared" si="3"/>
        <v>347160</v>
      </c>
      <c r="J24" s="445">
        <v>22800</v>
      </c>
      <c r="K24" s="445">
        <v>0</v>
      </c>
      <c r="L24" s="322"/>
    </row>
    <row r="25" spans="1:12" ht="96" customHeight="1" x14ac:dyDescent="0.5">
      <c r="A25" s="602" t="s">
        <v>336</v>
      </c>
      <c r="B25" s="188" t="s">
        <v>92</v>
      </c>
      <c r="C25" s="322" t="s">
        <v>43</v>
      </c>
      <c r="D25" s="470">
        <v>177080</v>
      </c>
      <c r="E25" s="470">
        <v>0</v>
      </c>
      <c r="F25" s="471">
        <v>110220</v>
      </c>
      <c r="G25" s="470">
        <v>65960</v>
      </c>
      <c r="H25" s="470">
        <v>900</v>
      </c>
      <c r="I25" s="11">
        <f t="shared" si="3"/>
        <v>71952.259999999995</v>
      </c>
      <c r="J25" s="471">
        <v>105127.74</v>
      </c>
      <c r="K25" s="471">
        <v>0</v>
      </c>
      <c r="L25" s="741"/>
    </row>
    <row r="26" spans="1:12" ht="157.5" customHeight="1" x14ac:dyDescent="0.5">
      <c r="A26" s="42" t="s">
        <v>337</v>
      </c>
      <c r="B26" s="188" t="s">
        <v>192</v>
      </c>
      <c r="C26" s="322" t="s">
        <v>43</v>
      </c>
      <c r="D26" s="470">
        <v>200000</v>
      </c>
      <c r="E26" s="470">
        <v>0</v>
      </c>
      <c r="F26" s="471">
        <v>80000</v>
      </c>
      <c r="G26" s="470">
        <v>120000</v>
      </c>
      <c r="H26" s="470">
        <v>0</v>
      </c>
      <c r="I26" s="11">
        <f>D26-J26-K26</f>
        <v>108010</v>
      </c>
      <c r="J26" s="471">
        <v>91990</v>
      </c>
      <c r="K26" s="471"/>
      <c r="L26" s="741"/>
    </row>
    <row r="27" spans="1:12" ht="196.5" customHeight="1" x14ac:dyDescent="0.5">
      <c r="A27" s="42" t="s">
        <v>316</v>
      </c>
      <c r="B27" s="188" t="s">
        <v>86</v>
      </c>
      <c r="C27" s="322" t="s">
        <v>43</v>
      </c>
      <c r="D27" s="444">
        <v>300000</v>
      </c>
      <c r="E27" s="61">
        <v>0</v>
      </c>
      <c r="F27" s="61">
        <v>30900</v>
      </c>
      <c r="G27" s="61">
        <v>224200</v>
      </c>
      <c r="H27" s="61">
        <v>44900</v>
      </c>
      <c r="I27" s="393">
        <f>D27-J27-K27</f>
        <v>173513</v>
      </c>
      <c r="J27" s="445">
        <v>126487</v>
      </c>
      <c r="K27" s="445">
        <v>0</v>
      </c>
      <c r="L27" s="322"/>
    </row>
    <row r="28" spans="1:12" ht="52.5" customHeight="1" x14ac:dyDescent="0.5">
      <c r="A28" s="1091" t="s">
        <v>198</v>
      </c>
      <c r="B28" s="1092"/>
      <c r="C28" s="1093"/>
      <c r="D28" s="753">
        <f t="shared" ref="D28:I28" si="5">SUM(D29:D32)</f>
        <v>802950</v>
      </c>
      <c r="E28" s="753">
        <f t="shared" si="5"/>
        <v>0</v>
      </c>
      <c r="F28" s="754">
        <f t="shared" si="5"/>
        <v>250000</v>
      </c>
      <c r="G28" s="753">
        <f t="shared" si="5"/>
        <v>427050</v>
      </c>
      <c r="H28" s="753">
        <f t="shared" si="5"/>
        <v>125900</v>
      </c>
      <c r="I28" s="79">
        <f t="shared" si="5"/>
        <v>477764.42</v>
      </c>
      <c r="J28" s="79">
        <f>J29+J30+J31+J32</f>
        <v>325185.58</v>
      </c>
      <c r="K28" s="79">
        <f>K29+K30+K31+K32</f>
        <v>0</v>
      </c>
      <c r="L28" s="741"/>
    </row>
    <row r="29" spans="1:12" ht="81" customHeight="1" x14ac:dyDescent="0.5">
      <c r="A29" s="603" t="s">
        <v>338</v>
      </c>
      <c r="B29" s="188" t="s">
        <v>203</v>
      </c>
      <c r="C29" s="322" t="s">
        <v>43</v>
      </c>
      <c r="D29" s="471">
        <v>247850</v>
      </c>
      <c r="E29" s="471">
        <v>0</v>
      </c>
      <c r="F29" s="471">
        <v>84600</v>
      </c>
      <c r="G29" s="471">
        <v>42850</v>
      </c>
      <c r="H29" s="471">
        <v>120400</v>
      </c>
      <c r="I29" s="11">
        <f>D29-J29-K29</f>
        <v>208220</v>
      </c>
      <c r="J29" s="471">
        <v>39630</v>
      </c>
      <c r="K29" s="471">
        <v>0</v>
      </c>
      <c r="L29" s="741"/>
    </row>
    <row r="30" spans="1:12" ht="115.5" customHeight="1" x14ac:dyDescent="0.5">
      <c r="A30" s="602" t="s">
        <v>339</v>
      </c>
      <c r="B30" s="188" t="s">
        <v>204</v>
      </c>
      <c r="C30" s="322" t="s">
        <v>43</v>
      </c>
      <c r="D30" s="470">
        <v>213600</v>
      </c>
      <c r="E30" s="470">
        <v>0</v>
      </c>
      <c r="F30" s="471">
        <v>70000</v>
      </c>
      <c r="G30" s="470">
        <v>142100</v>
      </c>
      <c r="H30" s="470">
        <v>1500</v>
      </c>
      <c r="I30" s="11">
        <f>D30-J30-K30</f>
        <v>143846.47999999998</v>
      </c>
      <c r="J30" s="471">
        <v>69753.52</v>
      </c>
      <c r="K30" s="471">
        <v>0</v>
      </c>
      <c r="L30" s="741"/>
    </row>
    <row r="31" spans="1:12" ht="96" customHeight="1" x14ac:dyDescent="0.5">
      <c r="A31" s="42" t="s">
        <v>201</v>
      </c>
      <c r="B31" s="188" t="s">
        <v>205</v>
      </c>
      <c r="C31" s="322" t="s">
        <v>43</v>
      </c>
      <c r="D31" s="470">
        <v>110500</v>
      </c>
      <c r="E31" s="470">
        <v>0</v>
      </c>
      <c r="F31" s="471">
        <v>95400</v>
      </c>
      <c r="G31" s="470">
        <v>11100</v>
      </c>
      <c r="H31" s="470">
        <v>4000</v>
      </c>
      <c r="I31" s="11">
        <f>D31-J31-K31</f>
        <v>56217.94</v>
      </c>
      <c r="J31" s="471">
        <v>54282.06</v>
      </c>
      <c r="K31" s="471">
        <v>0</v>
      </c>
      <c r="L31" s="741"/>
    </row>
    <row r="32" spans="1:12" ht="160.5" customHeight="1" x14ac:dyDescent="0.5">
      <c r="A32" s="42" t="s">
        <v>202</v>
      </c>
      <c r="B32" s="188" t="s">
        <v>35</v>
      </c>
      <c r="C32" s="322" t="s">
        <v>43</v>
      </c>
      <c r="D32" s="470">
        <v>231000</v>
      </c>
      <c r="E32" s="470">
        <v>0</v>
      </c>
      <c r="F32" s="471">
        <v>0</v>
      </c>
      <c r="G32" s="470">
        <v>231000</v>
      </c>
      <c r="H32" s="470">
        <v>0</v>
      </c>
      <c r="I32" s="11">
        <f>D32-J32-K32</f>
        <v>69480</v>
      </c>
      <c r="J32" s="471">
        <v>161520</v>
      </c>
      <c r="K32" s="471">
        <v>0</v>
      </c>
      <c r="L32" s="741"/>
    </row>
    <row r="33" spans="1:12" ht="48.75" customHeight="1" x14ac:dyDescent="0.5">
      <c r="A33" s="1107" t="s">
        <v>206</v>
      </c>
      <c r="B33" s="1108"/>
      <c r="C33" s="1109"/>
      <c r="D33" s="753">
        <f>D34</f>
        <v>37390</v>
      </c>
      <c r="E33" s="753">
        <f>E34</f>
        <v>0</v>
      </c>
      <c r="F33" s="754">
        <f>F34</f>
        <v>17730</v>
      </c>
      <c r="G33" s="753">
        <f>G34</f>
        <v>19660</v>
      </c>
      <c r="H33" s="79"/>
      <c r="I33" s="79">
        <f>I34</f>
        <v>9133</v>
      </c>
      <c r="J33" s="79">
        <f>J34</f>
        <v>28257</v>
      </c>
      <c r="K33" s="79">
        <f>K34</f>
        <v>0</v>
      </c>
      <c r="L33" s="741"/>
    </row>
    <row r="34" spans="1:12" ht="163.5" customHeight="1" x14ac:dyDescent="0.5">
      <c r="A34" s="188" t="s">
        <v>207</v>
      </c>
      <c r="B34" s="188" t="s">
        <v>208</v>
      </c>
      <c r="C34" s="322" t="s">
        <v>43</v>
      </c>
      <c r="D34" s="470">
        <v>37390</v>
      </c>
      <c r="E34" s="470">
        <v>0</v>
      </c>
      <c r="F34" s="471">
        <v>17730</v>
      </c>
      <c r="G34" s="470">
        <v>19660</v>
      </c>
      <c r="H34" s="470">
        <v>0</v>
      </c>
      <c r="I34" s="11">
        <f>D34-J34-K34</f>
        <v>9133</v>
      </c>
      <c r="J34" s="471">
        <v>28257</v>
      </c>
      <c r="K34" s="471">
        <v>0</v>
      </c>
      <c r="L34" s="741"/>
    </row>
    <row r="35" spans="1:12" ht="24" customHeight="1" x14ac:dyDescent="0.5">
      <c r="A35" s="1111" t="s">
        <v>67</v>
      </c>
      <c r="B35" s="1112"/>
      <c r="C35" s="1113"/>
      <c r="D35" s="760">
        <f t="shared" ref="D35:K35" si="6">D36</f>
        <v>640940</v>
      </c>
      <c r="E35" s="760">
        <f t="shared" si="6"/>
        <v>0</v>
      </c>
      <c r="F35" s="761">
        <f t="shared" si="6"/>
        <v>164860</v>
      </c>
      <c r="G35" s="760">
        <f t="shared" si="6"/>
        <v>384830</v>
      </c>
      <c r="H35" s="760">
        <f t="shared" si="6"/>
        <v>91250</v>
      </c>
      <c r="I35" s="118">
        <f t="shared" si="6"/>
        <v>234523.84</v>
      </c>
      <c r="J35" s="118">
        <f t="shared" si="6"/>
        <v>406416.16000000003</v>
      </c>
      <c r="K35" s="118">
        <f t="shared" si="6"/>
        <v>0</v>
      </c>
      <c r="L35" s="762"/>
    </row>
    <row r="36" spans="1:12" ht="39.75" customHeight="1" x14ac:dyDescent="0.5">
      <c r="A36" s="1114" t="s">
        <v>209</v>
      </c>
      <c r="B36" s="1115"/>
      <c r="C36" s="1116"/>
      <c r="D36" s="753">
        <f>SUM(D37:D40)</f>
        <v>640940</v>
      </c>
      <c r="E36" s="753">
        <f>SUM(E37:E40)</f>
        <v>0</v>
      </c>
      <c r="F36" s="754">
        <f>SUM(F37:F40)</f>
        <v>164860</v>
      </c>
      <c r="G36" s="753">
        <f>SUM(G37:G40)</f>
        <v>384830</v>
      </c>
      <c r="H36" s="753">
        <f>SUM(H37:H40)</f>
        <v>91250</v>
      </c>
      <c r="I36" s="79">
        <f>I37+I38+I39+I40</f>
        <v>234523.84</v>
      </c>
      <c r="J36" s="79">
        <f>J37+J38+J39+J40</f>
        <v>406416.16000000003</v>
      </c>
      <c r="K36" s="79">
        <f>K37+K38+K39+K40</f>
        <v>0</v>
      </c>
      <c r="L36" s="741"/>
    </row>
    <row r="37" spans="1:12" ht="156" customHeight="1" x14ac:dyDescent="0.5">
      <c r="A37" s="186" t="s">
        <v>223</v>
      </c>
      <c r="B37" s="188" t="s">
        <v>212</v>
      </c>
      <c r="C37" s="188" t="s">
        <v>43</v>
      </c>
      <c r="D37" s="470">
        <v>187750</v>
      </c>
      <c r="E37" s="470">
        <v>0</v>
      </c>
      <c r="F37" s="471">
        <v>0</v>
      </c>
      <c r="G37" s="470">
        <v>187750</v>
      </c>
      <c r="H37" s="470">
        <v>0</v>
      </c>
      <c r="I37" s="11">
        <f>D37-J37-K37</f>
        <v>65750</v>
      </c>
      <c r="J37" s="471">
        <v>122000</v>
      </c>
      <c r="K37" s="471"/>
      <c r="L37" s="741"/>
    </row>
    <row r="38" spans="1:12" ht="109.5" customHeight="1" x14ac:dyDescent="0.5">
      <c r="A38" s="186" t="s">
        <v>222</v>
      </c>
      <c r="B38" s="188" t="s">
        <v>213</v>
      </c>
      <c r="C38" s="188" t="s">
        <v>43</v>
      </c>
      <c r="D38" s="444">
        <v>174550</v>
      </c>
      <c r="E38" s="444">
        <v>0</v>
      </c>
      <c r="F38" s="445">
        <v>63000</v>
      </c>
      <c r="G38" s="444">
        <v>51500</v>
      </c>
      <c r="H38" s="444">
        <v>60050</v>
      </c>
      <c r="I38" s="393">
        <f>D38-J38-K38</f>
        <v>108876.84</v>
      </c>
      <c r="J38" s="445">
        <v>65673.16</v>
      </c>
      <c r="K38" s="445">
        <v>0</v>
      </c>
      <c r="L38" s="322"/>
    </row>
    <row r="39" spans="1:12" ht="99.75" customHeight="1" x14ac:dyDescent="0.5">
      <c r="A39" s="186" t="s">
        <v>340</v>
      </c>
      <c r="B39" s="188" t="s">
        <v>65</v>
      </c>
      <c r="C39" s="188" t="s">
        <v>43</v>
      </c>
      <c r="D39" s="444">
        <v>108800</v>
      </c>
      <c r="E39" s="444">
        <v>0</v>
      </c>
      <c r="F39" s="445">
        <v>30000</v>
      </c>
      <c r="G39" s="444">
        <v>66600</v>
      </c>
      <c r="H39" s="444">
        <v>12200</v>
      </c>
      <c r="I39" s="393">
        <f>D39-J39-K39</f>
        <v>24847</v>
      </c>
      <c r="J39" s="445">
        <v>83953</v>
      </c>
      <c r="K39" s="445">
        <v>0</v>
      </c>
      <c r="L39" s="322"/>
    </row>
    <row r="40" spans="1:12" ht="111" customHeight="1" x14ac:dyDescent="0.5">
      <c r="A40" s="188" t="s">
        <v>211</v>
      </c>
      <c r="B40" s="188" t="s">
        <v>214</v>
      </c>
      <c r="C40" s="188" t="s">
        <v>43</v>
      </c>
      <c r="D40" s="445">
        <v>169840</v>
      </c>
      <c r="E40" s="445">
        <v>0</v>
      </c>
      <c r="F40" s="445">
        <v>71860</v>
      </c>
      <c r="G40" s="445">
        <v>78980</v>
      </c>
      <c r="H40" s="445">
        <v>19000</v>
      </c>
      <c r="I40" s="393">
        <f>D40-J40-K40</f>
        <v>35050</v>
      </c>
      <c r="J40" s="445">
        <v>134790</v>
      </c>
      <c r="K40" s="445">
        <v>0</v>
      </c>
      <c r="L40" s="322"/>
    </row>
    <row r="41" spans="1:12" ht="37.5" customHeight="1" x14ac:dyDescent="0.5">
      <c r="A41" s="1086" t="s">
        <v>274</v>
      </c>
      <c r="B41" s="1087"/>
      <c r="C41" s="763"/>
      <c r="D41" s="764">
        <f t="shared" ref="D41:L41" si="7">D35+D11+D7</f>
        <v>5708860</v>
      </c>
      <c r="E41" s="764">
        <f t="shared" si="7"/>
        <v>0</v>
      </c>
      <c r="F41" s="764">
        <f t="shared" si="7"/>
        <v>1843260</v>
      </c>
      <c r="G41" s="764">
        <f t="shared" si="7"/>
        <v>3239750</v>
      </c>
      <c r="H41" s="764">
        <f t="shared" si="7"/>
        <v>625850</v>
      </c>
      <c r="I41" s="764">
        <f t="shared" si="7"/>
        <v>3383741.05</v>
      </c>
      <c r="J41" s="765">
        <f t="shared" si="7"/>
        <v>2325118.9500000002</v>
      </c>
      <c r="K41" s="764">
        <f t="shared" si="7"/>
        <v>0</v>
      </c>
      <c r="L41" s="766">
        <f t="shared" si="7"/>
        <v>0</v>
      </c>
    </row>
    <row r="42" spans="1:12" ht="124.5" customHeight="1" x14ac:dyDescent="0.5">
      <c r="A42" s="375"/>
      <c r="B42" s="375"/>
      <c r="C42" s="376"/>
      <c r="D42" s="398"/>
      <c r="E42" s="398"/>
      <c r="F42" s="398"/>
      <c r="G42" s="398"/>
      <c r="H42" s="398"/>
      <c r="I42" s="398"/>
      <c r="J42" s="398"/>
      <c r="K42" s="398"/>
      <c r="L42" s="377"/>
    </row>
    <row r="43" spans="1:12" ht="18.75" customHeight="1" x14ac:dyDescent="0.5">
      <c r="A43" s="1104" t="s">
        <v>68</v>
      </c>
      <c r="B43" s="1105"/>
      <c r="C43" s="1106"/>
      <c r="D43" s="767">
        <f t="shared" ref="D43:K43" si="8">D45+D48</f>
        <v>325740</v>
      </c>
      <c r="E43" s="767">
        <f t="shared" si="8"/>
        <v>0</v>
      </c>
      <c r="F43" s="767">
        <f t="shared" si="8"/>
        <v>103440</v>
      </c>
      <c r="G43" s="767">
        <f t="shared" si="8"/>
        <v>217300</v>
      </c>
      <c r="H43" s="767">
        <f t="shared" si="8"/>
        <v>5000</v>
      </c>
      <c r="I43" s="690">
        <f t="shared" si="8"/>
        <v>216465.35</v>
      </c>
      <c r="J43" s="690">
        <f t="shared" si="8"/>
        <v>109274.65</v>
      </c>
      <c r="K43" s="690">
        <f t="shared" si="8"/>
        <v>0</v>
      </c>
      <c r="L43" s="768"/>
    </row>
    <row r="44" spans="1:12" ht="24.75" customHeight="1" x14ac:dyDescent="0.5">
      <c r="A44" s="1091" t="s">
        <v>69</v>
      </c>
      <c r="B44" s="1092"/>
      <c r="C44" s="1093"/>
      <c r="D44" s="660"/>
      <c r="E44" s="660"/>
      <c r="F44" s="660"/>
      <c r="G44" s="660"/>
      <c r="H44" s="660"/>
      <c r="I44" s="671"/>
      <c r="J44" s="660"/>
      <c r="K44" s="660"/>
      <c r="L44" s="729"/>
    </row>
    <row r="45" spans="1:12" ht="22.5" customHeight="1" x14ac:dyDescent="0.5">
      <c r="A45" s="1091" t="s">
        <v>215</v>
      </c>
      <c r="B45" s="1092"/>
      <c r="C45" s="1093"/>
      <c r="D45" s="758">
        <f>D46</f>
        <v>298550</v>
      </c>
      <c r="E45" s="758">
        <f t="shared" ref="E45:K46" si="9">E46</f>
        <v>0</v>
      </c>
      <c r="F45" s="758">
        <f t="shared" si="9"/>
        <v>100000</v>
      </c>
      <c r="G45" s="758">
        <f t="shared" si="9"/>
        <v>193550</v>
      </c>
      <c r="H45" s="758">
        <f t="shared" si="9"/>
        <v>5000</v>
      </c>
      <c r="I45" s="690">
        <f t="shared" si="9"/>
        <v>198675.35</v>
      </c>
      <c r="J45" s="690">
        <f t="shared" si="9"/>
        <v>99874.65</v>
      </c>
      <c r="K45" s="690">
        <f t="shared" si="9"/>
        <v>0</v>
      </c>
      <c r="L45" s="729"/>
    </row>
    <row r="46" spans="1:12" ht="36.75" customHeight="1" x14ac:dyDescent="0.5">
      <c r="A46" s="1094" t="s">
        <v>216</v>
      </c>
      <c r="B46" s="1095"/>
      <c r="C46" s="1096"/>
      <c r="D46" s="758">
        <f>D47</f>
        <v>298550</v>
      </c>
      <c r="E46" s="758">
        <f t="shared" si="9"/>
        <v>0</v>
      </c>
      <c r="F46" s="758">
        <f t="shared" si="9"/>
        <v>100000</v>
      </c>
      <c r="G46" s="758">
        <f t="shared" si="9"/>
        <v>193550</v>
      </c>
      <c r="H46" s="758">
        <f t="shared" si="9"/>
        <v>5000</v>
      </c>
      <c r="I46" s="690">
        <f t="shared" si="9"/>
        <v>198675.35</v>
      </c>
      <c r="J46" s="758">
        <f t="shared" si="9"/>
        <v>99874.65</v>
      </c>
      <c r="K46" s="758">
        <f t="shared" si="9"/>
        <v>0</v>
      </c>
      <c r="L46" s="729"/>
    </row>
    <row r="47" spans="1:12" ht="61.5" customHeight="1" x14ac:dyDescent="0.5">
      <c r="A47" s="602" t="s">
        <v>217</v>
      </c>
      <c r="B47" s="270" t="s">
        <v>218</v>
      </c>
      <c r="C47" s="743" t="s">
        <v>43</v>
      </c>
      <c r="D47" s="660">
        <v>298550</v>
      </c>
      <c r="E47" s="660">
        <v>0</v>
      </c>
      <c r="F47" s="660">
        <v>100000</v>
      </c>
      <c r="G47" s="660">
        <v>193550</v>
      </c>
      <c r="H47" s="660">
        <v>5000</v>
      </c>
      <c r="I47" s="671">
        <f>D47-J47-K47</f>
        <v>198675.35</v>
      </c>
      <c r="J47" s="660">
        <v>99874.65</v>
      </c>
      <c r="K47" s="660">
        <v>0</v>
      </c>
      <c r="L47" s="729"/>
    </row>
    <row r="48" spans="1:12" ht="21.75" customHeight="1" x14ac:dyDescent="0.5">
      <c r="A48" s="1097" t="s">
        <v>70</v>
      </c>
      <c r="B48" s="1098"/>
      <c r="C48" s="1099"/>
      <c r="D48" s="758">
        <f>D49</f>
        <v>27190</v>
      </c>
      <c r="E48" s="758">
        <f t="shared" ref="E48:K49" si="10">E49</f>
        <v>0</v>
      </c>
      <c r="F48" s="758">
        <f t="shared" si="10"/>
        <v>3440</v>
      </c>
      <c r="G48" s="758">
        <f t="shared" si="10"/>
        <v>23750</v>
      </c>
      <c r="H48" s="758">
        <f t="shared" si="10"/>
        <v>0</v>
      </c>
      <c r="I48" s="690">
        <f t="shared" si="10"/>
        <v>17790</v>
      </c>
      <c r="J48" s="690">
        <f t="shared" si="10"/>
        <v>9400</v>
      </c>
      <c r="K48" s="690">
        <f t="shared" si="10"/>
        <v>0</v>
      </c>
      <c r="L48" s="769"/>
    </row>
    <row r="49" spans="1:12" ht="39.75" customHeight="1" x14ac:dyDescent="0.5">
      <c r="A49" s="1094" t="s">
        <v>221</v>
      </c>
      <c r="B49" s="1095"/>
      <c r="C49" s="1096"/>
      <c r="D49" s="758">
        <f>D50</f>
        <v>27190</v>
      </c>
      <c r="E49" s="758">
        <f t="shared" si="10"/>
        <v>0</v>
      </c>
      <c r="F49" s="758">
        <f t="shared" si="10"/>
        <v>3440</v>
      </c>
      <c r="G49" s="758">
        <f t="shared" si="10"/>
        <v>23750</v>
      </c>
      <c r="H49" s="758">
        <f t="shared" si="10"/>
        <v>0</v>
      </c>
      <c r="I49" s="690">
        <f t="shared" si="10"/>
        <v>17790</v>
      </c>
      <c r="J49" s="690">
        <f t="shared" si="10"/>
        <v>9400</v>
      </c>
      <c r="K49" s="690">
        <f t="shared" si="10"/>
        <v>0</v>
      </c>
      <c r="L49" s="769"/>
    </row>
    <row r="50" spans="1:12" ht="132.75" customHeight="1" x14ac:dyDescent="0.5">
      <c r="A50" s="734" t="s">
        <v>341</v>
      </c>
      <c r="B50" s="272" t="s">
        <v>38</v>
      </c>
      <c r="C50" s="743" t="s">
        <v>43</v>
      </c>
      <c r="D50" s="659">
        <v>27190</v>
      </c>
      <c r="E50" s="659">
        <v>0</v>
      </c>
      <c r="F50" s="660">
        <v>3440</v>
      </c>
      <c r="G50" s="659">
        <v>23750</v>
      </c>
      <c r="H50" s="659">
        <v>0</v>
      </c>
      <c r="I50" s="671">
        <f>D50-J50-K50</f>
        <v>17790</v>
      </c>
      <c r="J50" s="660">
        <v>9400</v>
      </c>
      <c r="K50" s="660">
        <v>0</v>
      </c>
      <c r="L50" s="729"/>
    </row>
    <row r="51" spans="1:12" ht="23.25" customHeight="1" x14ac:dyDescent="0.5">
      <c r="A51" s="1086" t="s">
        <v>275</v>
      </c>
      <c r="B51" s="1087"/>
      <c r="C51" s="763"/>
      <c r="D51" s="770">
        <f>D43</f>
        <v>325740</v>
      </c>
      <c r="E51" s="770">
        <f t="shared" ref="E51:L51" si="11">E43</f>
        <v>0</v>
      </c>
      <c r="F51" s="770">
        <f t="shared" si="11"/>
        <v>103440</v>
      </c>
      <c r="G51" s="770">
        <f t="shared" si="11"/>
        <v>217300</v>
      </c>
      <c r="H51" s="770">
        <f t="shared" si="11"/>
        <v>5000</v>
      </c>
      <c r="I51" s="770">
        <f t="shared" si="11"/>
        <v>216465.35</v>
      </c>
      <c r="J51" s="770">
        <f t="shared" si="11"/>
        <v>109274.65</v>
      </c>
      <c r="K51" s="770">
        <f t="shared" si="11"/>
        <v>0</v>
      </c>
      <c r="L51" s="770">
        <f t="shared" si="11"/>
        <v>0</v>
      </c>
    </row>
    <row r="52" spans="1:12" ht="21" customHeight="1" x14ac:dyDescent="0.5">
      <c r="A52" s="1100" t="s">
        <v>10</v>
      </c>
      <c r="B52" s="1100"/>
      <c r="C52" s="771"/>
      <c r="D52" s="772">
        <f>D54+D57+D110</f>
        <v>33676300</v>
      </c>
      <c r="E52" s="772">
        <f t="shared" ref="E52:L52" si="12">E54+E57+E110</f>
        <v>581670</v>
      </c>
      <c r="F52" s="773">
        <f t="shared" si="12"/>
        <v>997130</v>
      </c>
      <c r="G52" s="772">
        <f t="shared" si="12"/>
        <v>31659700</v>
      </c>
      <c r="H52" s="772">
        <f t="shared" si="12"/>
        <v>437800</v>
      </c>
      <c r="I52" s="772">
        <f t="shared" si="12"/>
        <v>32070026.690000001</v>
      </c>
      <c r="J52" s="772">
        <f t="shared" si="12"/>
        <v>969143.31</v>
      </c>
      <c r="K52" s="772">
        <f t="shared" si="12"/>
        <v>0</v>
      </c>
      <c r="L52" s="774">
        <f t="shared" si="12"/>
        <v>0</v>
      </c>
    </row>
    <row r="53" spans="1:12" ht="25.5" customHeight="1" x14ac:dyDescent="0.5">
      <c r="A53" s="1100" t="s">
        <v>11</v>
      </c>
      <c r="B53" s="1100"/>
      <c r="C53" s="771"/>
      <c r="D53" s="772"/>
      <c r="E53" s="723"/>
      <c r="F53" s="723"/>
      <c r="G53" s="723"/>
      <c r="H53" s="723"/>
      <c r="I53" s="775"/>
      <c r="J53" s="773"/>
      <c r="K53" s="773"/>
      <c r="L53" s="776"/>
    </row>
    <row r="54" spans="1:12" ht="52.5" customHeight="1" x14ac:dyDescent="0.5">
      <c r="A54" s="1083" t="s">
        <v>12</v>
      </c>
      <c r="B54" s="1084"/>
      <c r="C54" s="1085"/>
      <c r="D54" s="464">
        <f t="shared" ref="D54:I55" si="13">D55</f>
        <v>75000</v>
      </c>
      <c r="E54" s="464">
        <f t="shared" si="13"/>
        <v>0</v>
      </c>
      <c r="F54" s="464">
        <f t="shared" si="13"/>
        <v>54400</v>
      </c>
      <c r="G54" s="464">
        <f t="shared" si="13"/>
        <v>14400</v>
      </c>
      <c r="H54" s="464">
        <f t="shared" si="13"/>
        <v>6200</v>
      </c>
      <c r="I54" s="678">
        <f t="shared" si="13"/>
        <v>24784</v>
      </c>
      <c r="J54" s="678">
        <f>J55</f>
        <v>50216</v>
      </c>
      <c r="K54" s="723">
        <f>K55</f>
        <v>0</v>
      </c>
      <c r="L54" s="777"/>
    </row>
    <row r="55" spans="1:12" ht="35.25" customHeight="1" x14ac:dyDescent="0.5">
      <c r="A55" s="1101" t="s">
        <v>146</v>
      </c>
      <c r="B55" s="1102"/>
      <c r="C55" s="1103"/>
      <c r="D55" s="829">
        <f t="shared" si="13"/>
        <v>75000</v>
      </c>
      <c r="E55" s="829">
        <f t="shared" si="13"/>
        <v>0</v>
      </c>
      <c r="F55" s="829">
        <v>54400</v>
      </c>
      <c r="G55" s="829">
        <f t="shared" si="13"/>
        <v>14400</v>
      </c>
      <c r="H55" s="829">
        <f t="shared" si="13"/>
        <v>6200</v>
      </c>
      <c r="I55" s="830">
        <f>I56</f>
        <v>24784</v>
      </c>
      <c r="J55" s="830">
        <f>J56</f>
        <v>50216</v>
      </c>
      <c r="K55" s="779">
        <f>K56</f>
        <v>0</v>
      </c>
      <c r="L55" s="780"/>
    </row>
    <row r="56" spans="1:12" ht="56.25" customHeight="1" x14ac:dyDescent="0.5">
      <c r="A56" s="781" t="s">
        <v>59</v>
      </c>
      <c r="B56" s="42" t="s">
        <v>13</v>
      </c>
      <c r="C56" s="42" t="s">
        <v>43</v>
      </c>
      <c r="D56" s="553">
        <f>E56+F56+G56+H56</f>
        <v>75000</v>
      </c>
      <c r="E56" s="568">
        <v>0</v>
      </c>
      <c r="F56" s="553">
        <v>54400</v>
      </c>
      <c r="G56" s="568">
        <v>14400</v>
      </c>
      <c r="H56" s="568">
        <v>6200</v>
      </c>
      <c r="I56" s="661">
        <f>D56-J56-K56</f>
        <v>24784</v>
      </c>
      <c r="J56" s="660">
        <v>50216</v>
      </c>
      <c r="K56" s="712">
        <v>0</v>
      </c>
      <c r="L56" s="783"/>
    </row>
    <row r="57" spans="1:12" ht="49.5" customHeight="1" x14ac:dyDescent="0.5">
      <c r="A57" s="1083" t="s">
        <v>15</v>
      </c>
      <c r="B57" s="1084"/>
      <c r="C57" s="1085"/>
      <c r="D57" s="501">
        <f t="shared" ref="D57:J57" si="14">D58</f>
        <v>33557300</v>
      </c>
      <c r="E57" s="501">
        <f t="shared" si="14"/>
        <v>581670</v>
      </c>
      <c r="F57" s="501">
        <f t="shared" si="14"/>
        <v>942730</v>
      </c>
      <c r="G57" s="501">
        <f t="shared" si="14"/>
        <v>31612300</v>
      </c>
      <c r="H57" s="501">
        <f t="shared" si="14"/>
        <v>420600</v>
      </c>
      <c r="I57" s="825">
        <f t="shared" si="14"/>
        <v>32001242.690000001</v>
      </c>
      <c r="J57" s="501">
        <f t="shared" si="14"/>
        <v>918927.31</v>
      </c>
      <c r="K57" s="723">
        <f>K58</f>
        <v>0</v>
      </c>
      <c r="L57" s="777"/>
    </row>
    <row r="58" spans="1:12" ht="48" customHeight="1" x14ac:dyDescent="0.5">
      <c r="A58" s="1083" t="s">
        <v>147</v>
      </c>
      <c r="B58" s="1084"/>
      <c r="C58" s="1085"/>
      <c r="D58" s="778">
        <f>D60+D97+D106+D107+D108+D59+D95+D96+D105+D109</f>
        <v>33557300</v>
      </c>
      <c r="E58" s="778">
        <f>E60+E97+E106+E107+E108+E59+E95+E96+E105+E109</f>
        <v>581670</v>
      </c>
      <c r="F58" s="778">
        <f>F60+F97+F106+F107+F108+F59+F95+F96+F105+F109</f>
        <v>942730</v>
      </c>
      <c r="G58" s="778">
        <f>G60+G97+G106+G107+G108+G59+G95+G96+G105+G109</f>
        <v>31612300</v>
      </c>
      <c r="H58" s="778">
        <f>H60+H97+H106+H107+H108+H59+H95+H96+H105+H109</f>
        <v>420600</v>
      </c>
      <c r="I58" s="779">
        <f>I59+I60+I97+I106+I107+I108+I95+I96+I105</f>
        <v>32001242.690000001</v>
      </c>
      <c r="J58" s="779">
        <f>J60+J97+J106+J107+J108</f>
        <v>918927.31</v>
      </c>
      <c r="K58" s="779">
        <f>K59+K60+K95+K96+K97+K105+K106+K107+K108</f>
        <v>0</v>
      </c>
      <c r="L58" s="780"/>
    </row>
    <row r="59" spans="1:12" ht="79.5" customHeight="1" x14ac:dyDescent="0.5">
      <c r="A59" s="784" t="s">
        <v>293</v>
      </c>
      <c r="B59" s="785" t="s">
        <v>50</v>
      </c>
      <c r="C59" s="42" t="s">
        <v>43</v>
      </c>
      <c r="D59" s="501">
        <v>31025700</v>
      </c>
      <c r="E59" s="501">
        <v>0</v>
      </c>
      <c r="F59" s="501">
        <v>0</v>
      </c>
      <c r="G59" s="501">
        <v>31025700</v>
      </c>
      <c r="H59" s="501">
        <v>0</v>
      </c>
      <c r="I59" s="723">
        <f>D59-J59-K59</f>
        <v>31025700</v>
      </c>
      <c r="J59" s="723"/>
      <c r="K59" s="723"/>
      <c r="L59" s="777"/>
    </row>
    <row r="60" spans="1:12" ht="114" customHeight="1" x14ac:dyDescent="0.5">
      <c r="A60" s="786" t="s">
        <v>75</v>
      </c>
      <c r="B60" s="787" t="s">
        <v>16</v>
      </c>
      <c r="C60" s="42" t="s">
        <v>14</v>
      </c>
      <c r="D60" s="501">
        <v>525000</v>
      </c>
      <c r="E60" s="500">
        <v>3670</v>
      </c>
      <c r="F60" s="501">
        <v>365530</v>
      </c>
      <c r="G60" s="500">
        <v>149500</v>
      </c>
      <c r="H60" s="500">
        <v>6300</v>
      </c>
      <c r="I60" s="723">
        <f>I61+I62+I63+I64+I65+I66+I67+I68+I69+I70+I71+I72+I73+I74+I75+I76+I77+I78+I79+I80+I81+I82+I83+I84+I85+I86+I87+I88+I89+I90+I91+I92+I93+I94</f>
        <v>167660</v>
      </c>
      <c r="J60" s="723">
        <f>J61+J62+J63+J64+J65+J66+J67+J68+J69+J70+J71+J72+J73+J74+J75+J76+J77+J78+J79+J80+J81+J82+J83+J84+J85+J86+J87+J88+J89+J90+J91+J92+J93+J94</f>
        <v>357340</v>
      </c>
      <c r="K60" s="723">
        <f>SUM(K61:K94)</f>
        <v>0</v>
      </c>
      <c r="L60" s="783"/>
    </row>
    <row r="61" spans="1:12" ht="102" customHeight="1" x14ac:dyDescent="0.5">
      <c r="A61" s="603" t="s">
        <v>354</v>
      </c>
      <c r="B61" s="188" t="s">
        <v>77</v>
      </c>
      <c r="C61" s="188" t="s">
        <v>14</v>
      </c>
      <c r="D61" s="11">
        <v>23348</v>
      </c>
      <c r="E61" s="470">
        <v>3670</v>
      </c>
      <c r="F61" s="471">
        <v>8400</v>
      </c>
      <c r="G61" s="470">
        <v>11278</v>
      </c>
      <c r="H61" s="470">
        <v>0</v>
      </c>
      <c r="I61" s="11">
        <f>D61-J61-K61</f>
        <v>11483</v>
      </c>
      <c r="J61" s="11">
        <v>11865</v>
      </c>
      <c r="K61" s="11">
        <v>0</v>
      </c>
      <c r="L61" s="788"/>
    </row>
    <row r="62" spans="1:12" ht="42.75" customHeight="1" x14ac:dyDescent="0.5">
      <c r="A62" s="603" t="s">
        <v>78</v>
      </c>
      <c r="B62" s="188" t="s">
        <v>18</v>
      </c>
      <c r="C62" s="188" t="s">
        <v>14</v>
      </c>
      <c r="D62" s="470">
        <v>37421</v>
      </c>
      <c r="E62" s="470">
        <v>0</v>
      </c>
      <c r="F62" s="471">
        <v>37421</v>
      </c>
      <c r="G62" s="470">
        <v>0</v>
      </c>
      <c r="H62" s="470">
        <v>0</v>
      </c>
      <c r="I62" s="11">
        <f t="shared" ref="I62:I96" si="15">D62-J62-K62</f>
        <v>2721</v>
      </c>
      <c r="J62" s="11">
        <v>34700</v>
      </c>
      <c r="K62" s="11">
        <v>0</v>
      </c>
      <c r="L62" s="788" t="s">
        <v>349</v>
      </c>
    </row>
    <row r="63" spans="1:12" ht="96" customHeight="1" x14ac:dyDescent="0.5">
      <c r="A63" s="603" t="s">
        <v>79</v>
      </c>
      <c r="B63" s="188" t="s">
        <v>66</v>
      </c>
      <c r="C63" s="188" t="s">
        <v>14</v>
      </c>
      <c r="D63" s="470">
        <v>11300</v>
      </c>
      <c r="E63" s="470">
        <v>0</v>
      </c>
      <c r="F63" s="471">
        <v>11300</v>
      </c>
      <c r="G63" s="470">
        <v>0</v>
      </c>
      <c r="H63" s="470">
        <v>0</v>
      </c>
      <c r="I63" s="11">
        <f t="shared" si="15"/>
        <v>650</v>
      </c>
      <c r="J63" s="11">
        <v>10650</v>
      </c>
      <c r="K63" s="11">
        <v>0</v>
      </c>
      <c r="L63" s="738" t="s">
        <v>350</v>
      </c>
    </row>
    <row r="64" spans="1:12" ht="80.25" customHeight="1" x14ac:dyDescent="0.5">
      <c r="A64" s="734" t="s">
        <v>355</v>
      </c>
      <c r="B64" s="789" t="s">
        <v>135</v>
      </c>
      <c r="C64" s="188" t="s">
        <v>14</v>
      </c>
      <c r="D64" s="470">
        <v>7200</v>
      </c>
      <c r="E64" s="470">
        <v>0</v>
      </c>
      <c r="F64" s="471">
        <v>0</v>
      </c>
      <c r="G64" s="470">
        <v>7200</v>
      </c>
      <c r="H64" s="470">
        <v>0</v>
      </c>
      <c r="I64" s="11">
        <f t="shared" si="15"/>
        <v>7200</v>
      </c>
      <c r="J64" s="11">
        <v>0</v>
      </c>
      <c r="K64" s="11">
        <v>0</v>
      </c>
      <c r="L64" s="738"/>
    </row>
    <row r="65" spans="1:12" ht="63" customHeight="1" x14ac:dyDescent="0.5">
      <c r="A65" s="602" t="s">
        <v>81</v>
      </c>
      <c r="B65" s="184" t="s">
        <v>136</v>
      </c>
      <c r="C65" s="188" t="s">
        <v>14</v>
      </c>
      <c r="D65" s="470">
        <v>19800</v>
      </c>
      <c r="E65" s="470">
        <v>0</v>
      </c>
      <c r="F65" s="471">
        <v>19800</v>
      </c>
      <c r="G65" s="470">
        <v>0</v>
      </c>
      <c r="H65" s="470">
        <v>0</v>
      </c>
      <c r="I65" s="11">
        <f t="shared" si="15"/>
        <v>3135</v>
      </c>
      <c r="J65" s="11">
        <v>16665</v>
      </c>
      <c r="K65" s="11">
        <v>0</v>
      </c>
      <c r="L65" s="788" t="s">
        <v>349</v>
      </c>
    </row>
    <row r="66" spans="1:12" ht="84" customHeight="1" x14ac:dyDescent="0.5">
      <c r="A66" s="734" t="s">
        <v>82</v>
      </c>
      <c r="B66" s="184" t="s">
        <v>19</v>
      </c>
      <c r="C66" s="188" t="s">
        <v>14</v>
      </c>
      <c r="D66" s="470">
        <v>17280</v>
      </c>
      <c r="E66" s="470">
        <v>0</v>
      </c>
      <c r="F66" s="471">
        <v>17280</v>
      </c>
      <c r="G66" s="470"/>
      <c r="H66" s="470">
        <v>0</v>
      </c>
      <c r="I66" s="11">
        <f t="shared" si="15"/>
        <v>0</v>
      </c>
      <c r="J66" s="11">
        <v>17280</v>
      </c>
      <c r="K66" s="11">
        <v>0</v>
      </c>
      <c r="L66" s="738" t="s">
        <v>350</v>
      </c>
    </row>
    <row r="67" spans="1:12" ht="58.5" customHeight="1" x14ac:dyDescent="0.5">
      <c r="A67" s="734" t="s">
        <v>356</v>
      </c>
      <c r="B67" s="184" t="s">
        <v>19</v>
      </c>
      <c r="C67" s="188" t="s">
        <v>14</v>
      </c>
      <c r="D67" s="470">
        <v>10600</v>
      </c>
      <c r="E67" s="470"/>
      <c r="F67" s="471"/>
      <c r="G67" s="470">
        <v>10600</v>
      </c>
      <c r="H67" s="470"/>
      <c r="I67" s="11">
        <f t="shared" si="15"/>
        <v>10600</v>
      </c>
      <c r="J67" s="11">
        <v>0</v>
      </c>
      <c r="K67" s="11">
        <v>0</v>
      </c>
      <c r="L67" s="738"/>
    </row>
    <row r="68" spans="1:12" ht="80.25" customHeight="1" x14ac:dyDescent="0.5">
      <c r="A68" s="734" t="s">
        <v>84</v>
      </c>
      <c r="B68" s="184" t="s">
        <v>38</v>
      </c>
      <c r="C68" s="188" t="s">
        <v>14</v>
      </c>
      <c r="D68" s="470">
        <v>7400</v>
      </c>
      <c r="E68" s="470">
        <v>0</v>
      </c>
      <c r="F68" s="471">
        <v>7400</v>
      </c>
      <c r="G68" s="470"/>
      <c r="H68" s="470"/>
      <c r="I68" s="11">
        <f t="shared" si="15"/>
        <v>150</v>
      </c>
      <c r="J68" s="11">
        <v>7250</v>
      </c>
      <c r="K68" s="11">
        <v>0</v>
      </c>
      <c r="L68" s="733" t="s">
        <v>350</v>
      </c>
    </row>
    <row r="69" spans="1:12" ht="44.25" customHeight="1" x14ac:dyDescent="0.5">
      <c r="A69" s="734" t="s">
        <v>85</v>
      </c>
      <c r="B69" s="184" t="s">
        <v>19</v>
      </c>
      <c r="C69" s="188" t="s">
        <v>14</v>
      </c>
      <c r="D69" s="470">
        <v>9578</v>
      </c>
      <c r="E69" s="470">
        <v>0</v>
      </c>
      <c r="F69" s="471">
        <v>9578</v>
      </c>
      <c r="G69" s="470"/>
      <c r="H69" s="470"/>
      <c r="I69" s="11">
        <f t="shared" si="15"/>
        <v>6298</v>
      </c>
      <c r="J69" s="11">
        <v>3280</v>
      </c>
      <c r="K69" s="11">
        <v>0</v>
      </c>
      <c r="L69" s="733" t="s">
        <v>350</v>
      </c>
    </row>
    <row r="70" spans="1:12" ht="101.25" customHeight="1" x14ac:dyDescent="0.5">
      <c r="A70" s="734" t="s">
        <v>277</v>
      </c>
      <c r="B70" s="184" t="s">
        <v>115</v>
      </c>
      <c r="C70" s="188" t="s">
        <v>14</v>
      </c>
      <c r="D70" s="470">
        <v>116990</v>
      </c>
      <c r="E70" s="470">
        <v>0</v>
      </c>
      <c r="F70" s="471">
        <v>80000</v>
      </c>
      <c r="G70" s="470">
        <v>36990</v>
      </c>
      <c r="H70" s="470">
        <v>0</v>
      </c>
      <c r="I70" s="11">
        <f t="shared" si="15"/>
        <v>50390</v>
      </c>
      <c r="J70" s="11">
        <v>66600</v>
      </c>
      <c r="K70" s="11"/>
      <c r="L70" s="738"/>
    </row>
    <row r="71" spans="1:12" ht="102.75" customHeight="1" x14ac:dyDescent="0.5">
      <c r="A71" s="602" t="s">
        <v>357</v>
      </c>
      <c r="B71" s="61" t="s">
        <v>86</v>
      </c>
      <c r="C71" s="61" t="s">
        <v>14</v>
      </c>
      <c r="D71" s="470">
        <v>39621</v>
      </c>
      <c r="E71" s="470">
        <v>0</v>
      </c>
      <c r="F71" s="471">
        <v>30621</v>
      </c>
      <c r="G71" s="470">
        <v>8000</v>
      </c>
      <c r="H71" s="470"/>
      <c r="I71" s="11">
        <f>D71-J71-K71</f>
        <v>7627</v>
      </c>
      <c r="J71" s="11">
        <v>31994</v>
      </c>
      <c r="K71" s="11">
        <v>0</v>
      </c>
      <c r="L71" s="738"/>
    </row>
    <row r="72" spans="1:12" ht="81.75" customHeight="1" x14ac:dyDescent="0.5">
      <c r="A72" s="602" t="s">
        <v>21</v>
      </c>
      <c r="B72" s="61" t="s">
        <v>22</v>
      </c>
      <c r="C72" s="61" t="s">
        <v>14</v>
      </c>
      <c r="D72" s="470">
        <v>12000</v>
      </c>
      <c r="E72" s="470">
        <v>0</v>
      </c>
      <c r="F72" s="471">
        <v>11000</v>
      </c>
      <c r="G72" s="470">
        <v>1000</v>
      </c>
      <c r="H72" s="470">
        <v>0</v>
      </c>
      <c r="I72" s="11">
        <f t="shared" si="15"/>
        <v>2403</v>
      </c>
      <c r="J72" s="11">
        <v>9597</v>
      </c>
      <c r="K72" s="11">
        <v>0</v>
      </c>
      <c r="L72" s="738"/>
    </row>
    <row r="73" spans="1:12" ht="100.5" customHeight="1" x14ac:dyDescent="0.5">
      <c r="A73" s="602" t="s">
        <v>358</v>
      </c>
      <c r="B73" s="61" t="s">
        <v>24</v>
      </c>
      <c r="C73" s="61" t="s">
        <v>14</v>
      </c>
      <c r="D73" s="470">
        <v>5688</v>
      </c>
      <c r="E73" s="470">
        <v>0</v>
      </c>
      <c r="F73" s="471">
        <v>0</v>
      </c>
      <c r="G73" s="470">
        <v>5688</v>
      </c>
      <c r="H73" s="470">
        <v>0</v>
      </c>
      <c r="I73" s="11">
        <f t="shared" si="15"/>
        <v>5688</v>
      </c>
      <c r="J73" s="11">
        <v>0</v>
      </c>
      <c r="K73" s="11">
        <v>0</v>
      </c>
      <c r="L73" s="738"/>
    </row>
    <row r="74" spans="1:12" ht="84.75" customHeight="1" x14ac:dyDescent="0.5">
      <c r="A74" s="602" t="s">
        <v>307</v>
      </c>
      <c r="B74" s="61" t="s">
        <v>88</v>
      </c>
      <c r="C74" s="61" t="s">
        <v>14</v>
      </c>
      <c r="D74" s="470">
        <v>53408</v>
      </c>
      <c r="E74" s="470">
        <v>0</v>
      </c>
      <c r="F74" s="471">
        <v>49158</v>
      </c>
      <c r="G74" s="470">
        <v>4250</v>
      </c>
      <c r="H74" s="470"/>
      <c r="I74" s="11">
        <f t="shared" si="15"/>
        <v>1320</v>
      </c>
      <c r="J74" s="11">
        <v>52088</v>
      </c>
      <c r="K74" s="11">
        <v>0</v>
      </c>
      <c r="L74" s="788" t="s">
        <v>349</v>
      </c>
    </row>
    <row r="75" spans="1:12" ht="141.75" customHeight="1" x14ac:dyDescent="0.5">
      <c r="A75" s="602" t="s">
        <v>359</v>
      </c>
      <c r="B75" s="61" t="s">
        <v>90</v>
      </c>
      <c r="C75" s="61" t="s">
        <v>14</v>
      </c>
      <c r="D75" s="470">
        <v>3000</v>
      </c>
      <c r="E75" s="470">
        <v>0</v>
      </c>
      <c r="F75" s="471">
        <v>0</v>
      </c>
      <c r="G75" s="470">
        <v>3000</v>
      </c>
      <c r="H75" s="470">
        <v>0</v>
      </c>
      <c r="I75" s="11">
        <f t="shared" si="15"/>
        <v>3000</v>
      </c>
      <c r="J75" s="11">
        <v>0</v>
      </c>
      <c r="K75" s="11">
        <v>0</v>
      </c>
      <c r="L75" s="738"/>
    </row>
    <row r="76" spans="1:12" ht="78.75" customHeight="1" x14ac:dyDescent="0.5">
      <c r="A76" s="602" t="s">
        <v>343</v>
      </c>
      <c r="B76" s="61" t="s">
        <v>92</v>
      </c>
      <c r="C76" s="61" t="s">
        <v>14</v>
      </c>
      <c r="D76" s="470">
        <v>8839</v>
      </c>
      <c r="E76" s="470">
        <v>0</v>
      </c>
      <c r="F76" s="471">
        <v>8839</v>
      </c>
      <c r="G76" s="470">
        <v>0</v>
      </c>
      <c r="H76" s="470">
        <v>0</v>
      </c>
      <c r="I76" s="11">
        <f t="shared" si="15"/>
        <v>100</v>
      </c>
      <c r="J76" s="11">
        <v>8739</v>
      </c>
      <c r="K76" s="661">
        <v>0</v>
      </c>
      <c r="L76" s="788" t="s">
        <v>349</v>
      </c>
    </row>
    <row r="77" spans="1:12" ht="99" customHeight="1" x14ac:dyDescent="0.5">
      <c r="A77" s="602" t="s">
        <v>318</v>
      </c>
      <c r="B77" s="61" t="s">
        <v>94</v>
      </c>
      <c r="C77" s="61" t="s">
        <v>14</v>
      </c>
      <c r="D77" s="470">
        <v>15000</v>
      </c>
      <c r="E77" s="470">
        <v>0</v>
      </c>
      <c r="F77" s="471">
        <v>15000</v>
      </c>
      <c r="G77" s="470">
        <v>0</v>
      </c>
      <c r="H77" s="470">
        <v>0</v>
      </c>
      <c r="I77" s="11">
        <f t="shared" si="15"/>
        <v>0</v>
      </c>
      <c r="J77" s="11">
        <v>15000</v>
      </c>
      <c r="K77" s="661"/>
      <c r="L77" s="733" t="s">
        <v>350</v>
      </c>
    </row>
    <row r="78" spans="1:12" ht="82.5" customHeight="1" x14ac:dyDescent="0.5">
      <c r="A78" s="602" t="s">
        <v>95</v>
      </c>
      <c r="B78" s="61" t="s">
        <v>96</v>
      </c>
      <c r="C78" s="61" t="s">
        <v>14</v>
      </c>
      <c r="D78" s="470">
        <v>5000</v>
      </c>
      <c r="E78" s="470">
        <v>0</v>
      </c>
      <c r="F78" s="471">
        <v>5000</v>
      </c>
      <c r="G78" s="470">
        <v>0</v>
      </c>
      <c r="H78" s="470">
        <v>0</v>
      </c>
      <c r="I78" s="11">
        <f t="shared" si="15"/>
        <v>0</v>
      </c>
      <c r="J78" s="11">
        <v>5000</v>
      </c>
      <c r="K78" s="11">
        <v>0</v>
      </c>
      <c r="L78" s="733" t="s">
        <v>350</v>
      </c>
    </row>
    <row r="79" spans="1:12" ht="43.5" customHeight="1" x14ac:dyDescent="0.5">
      <c r="A79" s="602" t="s">
        <v>97</v>
      </c>
      <c r="B79" s="61" t="s">
        <v>27</v>
      </c>
      <c r="C79" s="61" t="s">
        <v>14</v>
      </c>
      <c r="D79" s="470">
        <v>4068</v>
      </c>
      <c r="E79" s="470">
        <v>0</v>
      </c>
      <c r="F79" s="471">
        <v>4068</v>
      </c>
      <c r="G79" s="470">
        <v>0</v>
      </c>
      <c r="H79" s="470">
        <v>0</v>
      </c>
      <c r="I79" s="11">
        <f t="shared" si="15"/>
        <v>3</v>
      </c>
      <c r="J79" s="11">
        <v>4065</v>
      </c>
      <c r="K79" s="661">
        <v>0</v>
      </c>
      <c r="L79" s="788" t="s">
        <v>349</v>
      </c>
    </row>
    <row r="80" spans="1:12" ht="77.25" customHeight="1" x14ac:dyDescent="0.5">
      <c r="A80" s="602" t="s">
        <v>248</v>
      </c>
      <c r="B80" s="61" t="s">
        <v>26</v>
      </c>
      <c r="C80" s="61" t="s">
        <v>14</v>
      </c>
      <c r="D80" s="470">
        <v>4069</v>
      </c>
      <c r="E80" s="470">
        <v>0</v>
      </c>
      <c r="F80" s="471">
        <v>3600</v>
      </c>
      <c r="G80" s="470">
        <v>469</v>
      </c>
      <c r="H80" s="470">
        <v>0</v>
      </c>
      <c r="I80" s="11">
        <f t="shared" si="15"/>
        <v>4069</v>
      </c>
      <c r="J80" s="11">
        <v>0</v>
      </c>
      <c r="K80" s="661">
        <v>0</v>
      </c>
      <c r="L80" s="738" t="s">
        <v>342</v>
      </c>
    </row>
    <row r="81" spans="1:12" ht="52.5" customHeight="1" x14ac:dyDescent="0.5">
      <c r="A81" s="602" t="s">
        <v>98</v>
      </c>
      <c r="B81" s="61" t="s">
        <v>99</v>
      </c>
      <c r="C81" s="61" t="s">
        <v>14</v>
      </c>
      <c r="D81" s="470">
        <v>4068</v>
      </c>
      <c r="E81" s="470">
        <v>0</v>
      </c>
      <c r="F81" s="471">
        <v>4068</v>
      </c>
      <c r="G81" s="470">
        <v>0</v>
      </c>
      <c r="H81" s="470">
        <v>0</v>
      </c>
      <c r="I81" s="11">
        <f t="shared" si="15"/>
        <v>0</v>
      </c>
      <c r="J81" s="11">
        <v>4068</v>
      </c>
      <c r="K81" s="661">
        <v>0</v>
      </c>
      <c r="L81" s="733" t="s">
        <v>350</v>
      </c>
    </row>
    <row r="82" spans="1:12" ht="48.75" customHeight="1" x14ac:dyDescent="0.5">
      <c r="A82" s="602" t="s">
        <v>28</v>
      </c>
      <c r="B82" s="61" t="s">
        <v>29</v>
      </c>
      <c r="C82" s="61" t="s">
        <v>14</v>
      </c>
      <c r="D82" s="470">
        <v>4068</v>
      </c>
      <c r="E82" s="470">
        <v>0</v>
      </c>
      <c r="F82" s="471">
        <v>4068</v>
      </c>
      <c r="G82" s="470">
        <v>0</v>
      </c>
      <c r="H82" s="470">
        <v>0</v>
      </c>
      <c r="I82" s="11">
        <f t="shared" si="15"/>
        <v>0</v>
      </c>
      <c r="J82" s="11">
        <v>4068</v>
      </c>
      <c r="K82" s="661">
        <v>0</v>
      </c>
      <c r="L82" s="733" t="s">
        <v>350</v>
      </c>
    </row>
    <row r="83" spans="1:12" ht="84" customHeight="1" x14ac:dyDescent="0.5">
      <c r="A83" s="602" t="s">
        <v>360</v>
      </c>
      <c r="B83" s="61" t="s">
        <v>30</v>
      </c>
      <c r="C83" s="61" t="s">
        <v>14</v>
      </c>
      <c r="D83" s="470">
        <v>56701</v>
      </c>
      <c r="E83" s="470">
        <v>0</v>
      </c>
      <c r="F83" s="471">
        <v>32400</v>
      </c>
      <c r="G83" s="470">
        <v>18101</v>
      </c>
      <c r="H83" s="470">
        <v>6200</v>
      </c>
      <c r="I83" s="11">
        <f t="shared" si="15"/>
        <v>25590</v>
      </c>
      <c r="J83" s="11">
        <v>31111</v>
      </c>
      <c r="K83" s="661">
        <v>0</v>
      </c>
      <c r="L83" s="322"/>
    </row>
    <row r="84" spans="1:12" ht="58.5" customHeight="1" x14ac:dyDescent="0.5">
      <c r="A84" s="602" t="s">
        <v>100</v>
      </c>
      <c r="B84" s="61" t="s">
        <v>32</v>
      </c>
      <c r="C84" s="61" t="s">
        <v>14</v>
      </c>
      <c r="D84" s="470">
        <v>3500</v>
      </c>
      <c r="E84" s="470">
        <v>0</v>
      </c>
      <c r="F84" s="471">
        <v>3500</v>
      </c>
      <c r="G84" s="470">
        <v>0</v>
      </c>
      <c r="H84" s="470">
        <v>0</v>
      </c>
      <c r="I84" s="11">
        <f t="shared" si="15"/>
        <v>0</v>
      </c>
      <c r="J84" s="11">
        <v>3500</v>
      </c>
      <c r="K84" s="661">
        <v>0</v>
      </c>
      <c r="L84" s="788" t="s">
        <v>349</v>
      </c>
    </row>
    <row r="85" spans="1:12" ht="67.5" customHeight="1" x14ac:dyDescent="0.5">
      <c r="A85" s="602" t="s">
        <v>101</v>
      </c>
      <c r="B85" s="61" t="s">
        <v>33</v>
      </c>
      <c r="C85" s="61" t="s">
        <v>14</v>
      </c>
      <c r="D85" s="470">
        <v>3500</v>
      </c>
      <c r="E85" s="470">
        <v>0</v>
      </c>
      <c r="F85" s="471">
        <v>3500</v>
      </c>
      <c r="G85" s="470">
        <v>0</v>
      </c>
      <c r="H85" s="470">
        <v>0</v>
      </c>
      <c r="I85" s="11">
        <f t="shared" si="15"/>
        <v>0</v>
      </c>
      <c r="J85" s="11">
        <v>3500</v>
      </c>
      <c r="K85" s="661">
        <v>0</v>
      </c>
      <c r="L85" s="788" t="s">
        <v>349</v>
      </c>
    </row>
    <row r="86" spans="1:12" ht="46.5" customHeight="1" x14ac:dyDescent="0.5">
      <c r="A86" s="602" t="s">
        <v>102</v>
      </c>
      <c r="B86" s="61" t="s">
        <v>103</v>
      </c>
      <c r="C86" s="61" t="s">
        <v>14</v>
      </c>
      <c r="D86" s="470">
        <v>2800</v>
      </c>
      <c r="E86" s="470">
        <v>0</v>
      </c>
      <c r="F86" s="471">
        <v>2800</v>
      </c>
      <c r="G86" s="470">
        <v>0</v>
      </c>
      <c r="H86" s="470">
        <v>0</v>
      </c>
      <c r="I86" s="11">
        <f t="shared" si="15"/>
        <v>0</v>
      </c>
      <c r="J86" s="11">
        <v>2800</v>
      </c>
      <c r="K86" s="661">
        <v>0</v>
      </c>
      <c r="L86" s="788" t="s">
        <v>349</v>
      </c>
    </row>
    <row r="87" spans="1:12" ht="36.75" customHeight="1" x14ac:dyDescent="0.5">
      <c r="A87" s="602" t="s">
        <v>361</v>
      </c>
      <c r="B87" s="61" t="s">
        <v>103</v>
      </c>
      <c r="C87" s="61" t="s">
        <v>14</v>
      </c>
      <c r="D87" s="470">
        <v>8400</v>
      </c>
      <c r="E87" s="470">
        <v>0</v>
      </c>
      <c r="F87" s="471">
        <v>0</v>
      </c>
      <c r="G87" s="470">
        <v>8400</v>
      </c>
      <c r="H87" s="470">
        <v>0</v>
      </c>
      <c r="I87" s="11">
        <f t="shared" si="15"/>
        <v>8400</v>
      </c>
      <c r="J87" s="11">
        <v>0</v>
      </c>
      <c r="K87" s="661">
        <v>0</v>
      </c>
      <c r="L87" s="738"/>
    </row>
    <row r="88" spans="1:12" ht="42" customHeight="1" x14ac:dyDescent="0.5">
      <c r="A88" s="602" t="s">
        <v>362</v>
      </c>
      <c r="B88" s="61" t="s">
        <v>35</v>
      </c>
      <c r="C88" s="61" t="s">
        <v>14</v>
      </c>
      <c r="D88" s="470">
        <v>3600</v>
      </c>
      <c r="E88" s="470">
        <v>0</v>
      </c>
      <c r="F88" s="471">
        <v>0</v>
      </c>
      <c r="G88" s="470">
        <v>3600</v>
      </c>
      <c r="H88" s="470">
        <v>0</v>
      </c>
      <c r="I88" s="11">
        <f t="shared" si="15"/>
        <v>3600</v>
      </c>
      <c r="J88" s="11">
        <v>0</v>
      </c>
      <c r="K88" s="661">
        <v>0</v>
      </c>
      <c r="L88" s="738"/>
    </row>
    <row r="89" spans="1:12" ht="40.5" customHeight="1" x14ac:dyDescent="0.5">
      <c r="A89" s="602" t="s">
        <v>31</v>
      </c>
      <c r="B89" s="61" t="s">
        <v>106</v>
      </c>
      <c r="C89" s="61" t="s">
        <v>14</v>
      </c>
      <c r="D89" s="470">
        <v>5000</v>
      </c>
      <c r="E89" s="470">
        <v>0</v>
      </c>
      <c r="F89" s="471">
        <v>0</v>
      </c>
      <c r="G89" s="470">
        <v>5000</v>
      </c>
      <c r="H89" s="470">
        <v>0</v>
      </c>
      <c r="I89" s="11">
        <f t="shared" si="15"/>
        <v>0</v>
      </c>
      <c r="J89" s="11">
        <v>5000</v>
      </c>
      <c r="K89" s="661">
        <v>0</v>
      </c>
      <c r="L89" s="788" t="s">
        <v>349</v>
      </c>
    </row>
    <row r="90" spans="1:12" ht="46.5" customHeight="1" x14ac:dyDescent="0.5">
      <c r="A90" s="602" t="s">
        <v>107</v>
      </c>
      <c r="B90" s="42" t="s">
        <v>108</v>
      </c>
      <c r="C90" s="61" t="s">
        <v>14</v>
      </c>
      <c r="D90" s="470">
        <v>753</v>
      </c>
      <c r="E90" s="470">
        <v>0</v>
      </c>
      <c r="F90" s="471">
        <v>0</v>
      </c>
      <c r="G90" s="470">
        <v>753</v>
      </c>
      <c r="H90" s="470">
        <v>0</v>
      </c>
      <c r="I90" s="11">
        <f t="shared" si="15"/>
        <v>753</v>
      </c>
      <c r="J90" s="11">
        <v>0</v>
      </c>
      <c r="K90" s="661">
        <v>0</v>
      </c>
      <c r="L90" s="322"/>
    </row>
    <row r="91" spans="1:12" ht="40.5" customHeight="1" x14ac:dyDescent="0.5">
      <c r="A91" s="602" t="s">
        <v>109</v>
      </c>
      <c r="B91" s="61" t="s">
        <v>36</v>
      </c>
      <c r="C91" s="61" t="s">
        <v>14</v>
      </c>
      <c r="D91" s="470">
        <v>3000</v>
      </c>
      <c r="E91" s="470">
        <v>0</v>
      </c>
      <c r="F91" s="471">
        <v>3000</v>
      </c>
      <c r="G91" s="470">
        <v>0</v>
      </c>
      <c r="H91" s="470">
        <v>0</v>
      </c>
      <c r="I91" s="11">
        <f t="shared" si="15"/>
        <v>0</v>
      </c>
      <c r="J91" s="11">
        <v>3000</v>
      </c>
      <c r="K91" s="661">
        <v>0</v>
      </c>
      <c r="L91" s="788" t="s">
        <v>349</v>
      </c>
    </row>
    <row r="92" spans="1:12" ht="48" customHeight="1" x14ac:dyDescent="0.5">
      <c r="A92" s="602" t="s">
        <v>34</v>
      </c>
      <c r="B92" s="42" t="s">
        <v>110</v>
      </c>
      <c r="C92" s="61" t="s">
        <v>14</v>
      </c>
      <c r="D92" s="470">
        <v>6000</v>
      </c>
      <c r="E92" s="470">
        <v>0</v>
      </c>
      <c r="F92" s="471">
        <v>6000</v>
      </c>
      <c r="G92" s="470">
        <v>0</v>
      </c>
      <c r="H92" s="470">
        <v>0</v>
      </c>
      <c r="I92" s="11">
        <f t="shared" si="15"/>
        <v>480</v>
      </c>
      <c r="J92" s="11">
        <v>5520</v>
      </c>
      <c r="K92" s="661">
        <v>0</v>
      </c>
      <c r="L92" s="788" t="s">
        <v>349</v>
      </c>
    </row>
    <row r="93" spans="1:12" ht="46.5" customHeight="1" x14ac:dyDescent="0.5">
      <c r="A93" s="602" t="s">
        <v>363</v>
      </c>
      <c r="B93" s="61" t="s">
        <v>112</v>
      </c>
      <c r="C93" s="61" t="s">
        <v>14</v>
      </c>
      <c r="D93" s="470">
        <v>9000</v>
      </c>
      <c r="E93" s="470">
        <v>0</v>
      </c>
      <c r="F93" s="471">
        <v>0</v>
      </c>
      <c r="G93" s="470">
        <v>9000</v>
      </c>
      <c r="H93" s="470">
        <v>0</v>
      </c>
      <c r="I93" s="11">
        <f t="shared" si="15"/>
        <v>9000</v>
      </c>
      <c r="J93" s="11">
        <v>0</v>
      </c>
      <c r="K93" s="661">
        <v>0</v>
      </c>
      <c r="L93" s="738"/>
    </row>
    <row r="94" spans="1:12" ht="40.5" customHeight="1" x14ac:dyDescent="0.5">
      <c r="A94" s="602" t="s">
        <v>364</v>
      </c>
      <c r="B94" s="61" t="s">
        <v>112</v>
      </c>
      <c r="C94" s="61" t="s">
        <v>14</v>
      </c>
      <c r="D94" s="470">
        <v>3000</v>
      </c>
      <c r="E94" s="470">
        <v>0</v>
      </c>
      <c r="F94" s="471">
        <v>0</v>
      </c>
      <c r="G94" s="470">
        <v>3000</v>
      </c>
      <c r="H94" s="470">
        <v>0</v>
      </c>
      <c r="I94" s="11">
        <f t="shared" si="15"/>
        <v>3000</v>
      </c>
      <c r="J94" s="11">
        <v>0</v>
      </c>
      <c r="K94" s="661">
        <v>0</v>
      </c>
      <c r="L94" s="322"/>
    </row>
    <row r="95" spans="1:12" ht="137.25" customHeight="1" x14ac:dyDescent="0.5">
      <c r="A95" s="602" t="s">
        <v>114</v>
      </c>
      <c r="B95" s="61" t="s">
        <v>115</v>
      </c>
      <c r="C95" s="61" t="s">
        <v>14</v>
      </c>
      <c r="D95" s="470">
        <v>600000</v>
      </c>
      <c r="E95" s="470">
        <v>150000</v>
      </c>
      <c r="F95" s="471">
        <v>150000</v>
      </c>
      <c r="G95" s="470">
        <v>150000</v>
      </c>
      <c r="H95" s="470">
        <v>150000</v>
      </c>
      <c r="I95" s="11">
        <f t="shared" si="15"/>
        <v>460770</v>
      </c>
      <c r="J95" s="11">
        <v>139230</v>
      </c>
      <c r="K95" s="661">
        <v>0</v>
      </c>
      <c r="L95" s="322"/>
    </row>
    <row r="96" spans="1:12" ht="79.5" customHeight="1" x14ac:dyDescent="0.5">
      <c r="A96" s="744" t="s">
        <v>116</v>
      </c>
      <c r="B96" s="42" t="s">
        <v>39</v>
      </c>
      <c r="C96" s="61" t="s">
        <v>14</v>
      </c>
      <c r="D96" s="470">
        <v>175000</v>
      </c>
      <c r="E96" s="470">
        <v>0</v>
      </c>
      <c r="F96" s="471">
        <v>65000</v>
      </c>
      <c r="G96" s="470">
        <v>90000</v>
      </c>
      <c r="H96" s="470">
        <v>20000</v>
      </c>
      <c r="I96" s="11">
        <f t="shared" si="15"/>
        <v>112000</v>
      </c>
      <c r="J96" s="11">
        <v>63000</v>
      </c>
      <c r="K96" s="724">
        <v>0</v>
      </c>
      <c r="L96" s="322"/>
    </row>
    <row r="97" spans="1:12" ht="116.25" customHeight="1" x14ac:dyDescent="0.5">
      <c r="A97" s="790" t="s">
        <v>148</v>
      </c>
      <c r="B97" s="188" t="s">
        <v>16</v>
      </c>
      <c r="C97" s="188" t="s">
        <v>37</v>
      </c>
      <c r="D97" s="79">
        <v>96700</v>
      </c>
      <c r="E97" s="467">
        <v>0</v>
      </c>
      <c r="F97" s="467">
        <v>55300</v>
      </c>
      <c r="G97" s="467">
        <v>31100</v>
      </c>
      <c r="H97" s="467">
        <v>10300</v>
      </c>
      <c r="I97" s="754">
        <f>I98+I99+I100+I101+I102+I103+I104</f>
        <v>49806</v>
      </c>
      <c r="J97" s="471">
        <f>J98+J99+J100+J101+J102+J103+J104</f>
        <v>46894</v>
      </c>
      <c r="K97" s="712">
        <f>K98+K99+K100+K101+K102+K103+K104</f>
        <v>0</v>
      </c>
      <c r="L97" s="169"/>
    </row>
    <row r="98" spans="1:12" ht="74.25" customHeight="1" x14ac:dyDescent="0.5">
      <c r="A98" s="184" t="s">
        <v>308</v>
      </c>
      <c r="B98" s="188" t="s">
        <v>18</v>
      </c>
      <c r="C98" s="188" t="s">
        <v>37</v>
      </c>
      <c r="D98" s="471">
        <v>10800</v>
      </c>
      <c r="E98" s="471">
        <v>0</v>
      </c>
      <c r="F98" s="471">
        <v>10800</v>
      </c>
      <c r="G98" s="471">
        <v>0</v>
      </c>
      <c r="H98" s="471">
        <v>0</v>
      </c>
      <c r="I98" s="471">
        <f t="shared" ref="I98:I107" si="16">D98-J98-K98</f>
        <v>0</v>
      </c>
      <c r="J98" s="471">
        <v>10800</v>
      </c>
      <c r="K98" s="471"/>
      <c r="L98" s="733" t="s">
        <v>350</v>
      </c>
    </row>
    <row r="99" spans="1:12" ht="116.25" customHeight="1" x14ac:dyDescent="0.5">
      <c r="A99" s="750" t="s">
        <v>327</v>
      </c>
      <c r="B99" s="188" t="s">
        <v>18</v>
      </c>
      <c r="C99" s="188" t="s">
        <v>37</v>
      </c>
      <c r="D99" s="471">
        <v>22000</v>
      </c>
      <c r="E99" s="471"/>
      <c r="F99" s="471">
        <v>12000</v>
      </c>
      <c r="G99" s="471">
        <v>10000</v>
      </c>
      <c r="H99" s="471">
        <v>0</v>
      </c>
      <c r="I99" s="471">
        <f t="shared" si="16"/>
        <v>10006</v>
      </c>
      <c r="J99" s="471">
        <v>11994</v>
      </c>
      <c r="K99" s="471"/>
      <c r="L99" s="738"/>
    </row>
    <row r="100" spans="1:12" ht="84.75" customHeight="1" x14ac:dyDescent="0.5">
      <c r="A100" s="603" t="s">
        <v>365</v>
      </c>
      <c r="B100" s="188" t="s">
        <v>135</v>
      </c>
      <c r="C100" s="188" t="s">
        <v>37</v>
      </c>
      <c r="D100" s="471">
        <v>7200</v>
      </c>
      <c r="E100" s="471">
        <v>0</v>
      </c>
      <c r="F100" s="471">
        <v>3600</v>
      </c>
      <c r="G100" s="471">
        <v>3600</v>
      </c>
      <c r="H100" s="471">
        <v>0</v>
      </c>
      <c r="I100" s="471">
        <f t="shared" si="16"/>
        <v>3600</v>
      </c>
      <c r="J100" s="471">
        <v>3600</v>
      </c>
      <c r="K100" s="471"/>
      <c r="L100" s="322"/>
    </row>
    <row r="101" spans="1:12" ht="117.75" customHeight="1" x14ac:dyDescent="0.5">
      <c r="A101" s="184" t="s">
        <v>142</v>
      </c>
      <c r="B101" s="791" t="s">
        <v>38</v>
      </c>
      <c r="C101" s="188" t="s">
        <v>37</v>
      </c>
      <c r="D101" s="471">
        <v>6200</v>
      </c>
      <c r="E101" s="471">
        <v>0</v>
      </c>
      <c r="F101" s="471">
        <v>0</v>
      </c>
      <c r="G101" s="471">
        <v>0</v>
      </c>
      <c r="H101" s="471">
        <v>6200</v>
      </c>
      <c r="I101" s="471">
        <f t="shared" si="16"/>
        <v>6200</v>
      </c>
      <c r="J101" s="471"/>
      <c r="K101" s="471"/>
      <c r="L101" s="738"/>
    </row>
    <row r="102" spans="1:12" ht="91.5" customHeight="1" x14ac:dyDescent="0.5">
      <c r="A102" s="188" t="s">
        <v>328</v>
      </c>
      <c r="B102" s="791" t="s">
        <v>19</v>
      </c>
      <c r="C102" s="791" t="s">
        <v>37</v>
      </c>
      <c r="D102" s="792">
        <v>26600</v>
      </c>
      <c r="E102" s="471">
        <v>0</v>
      </c>
      <c r="F102" s="471">
        <v>13300</v>
      </c>
      <c r="G102" s="471">
        <v>13300</v>
      </c>
      <c r="H102" s="471">
        <v>0</v>
      </c>
      <c r="I102" s="471">
        <f t="shared" si="16"/>
        <v>13300</v>
      </c>
      <c r="J102" s="471">
        <v>13300</v>
      </c>
      <c r="K102" s="712"/>
      <c r="L102" s="738"/>
    </row>
    <row r="103" spans="1:12" ht="160.5" customHeight="1" x14ac:dyDescent="0.5">
      <c r="A103" s="791" t="s">
        <v>144</v>
      </c>
      <c r="B103" s="791" t="s">
        <v>19</v>
      </c>
      <c r="C103" s="791" t="s">
        <v>37</v>
      </c>
      <c r="D103" s="792">
        <v>7200</v>
      </c>
      <c r="E103" s="471">
        <v>0</v>
      </c>
      <c r="F103" s="471">
        <v>7200</v>
      </c>
      <c r="G103" s="471">
        <v>0</v>
      </c>
      <c r="H103" s="471">
        <v>0</v>
      </c>
      <c r="I103" s="471">
        <f t="shared" si="16"/>
        <v>0</v>
      </c>
      <c r="J103" s="471">
        <v>7200</v>
      </c>
      <c r="K103" s="712"/>
      <c r="L103" s="733" t="s">
        <v>350</v>
      </c>
    </row>
    <row r="104" spans="1:12" s="793" customFormat="1" ht="107.25" customHeight="1" x14ac:dyDescent="0.5">
      <c r="A104" s="791" t="s">
        <v>329</v>
      </c>
      <c r="B104" s="791" t="s">
        <v>50</v>
      </c>
      <c r="C104" s="791" t="s">
        <v>37</v>
      </c>
      <c r="D104" s="792">
        <v>16700</v>
      </c>
      <c r="E104" s="471">
        <v>0</v>
      </c>
      <c r="F104" s="471">
        <v>8350</v>
      </c>
      <c r="G104" s="471">
        <v>4175</v>
      </c>
      <c r="H104" s="471">
        <v>4175</v>
      </c>
      <c r="I104" s="471">
        <f t="shared" si="16"/>
        <v>16700</v>
      </c>
      <c r="J104" s="471"/>
      <c r="K104" s="712"/>
      <c r="L104" s="738"/>
    </row>
    <row r="105" spans="1:12" s="793" customFormat="1" ht="110.25" customHeight="1" x14ac:dyDescent="0.5">
      <c r="A105" s="794" t="s">
        <v>160</v>
      </c>
      <c r="B105" s="791" t="s">
        <v>39</v>
      </c>
      <c r="C105" s="791" t="s">
        <v>37</v>
      </c>
      <c r="D105" s="795">
        <v>50000</v>
      </c>
      <c r="E105" s="470">
        <v>0</v>
      </c>
      <c r="F105" s="471">
        <v>50000</v>
      </c>
      <c r="G105" s="470">
        <v>0</v>
      </c>
      <c r="H105" s="470">
        <v>0</v>
      </c>
      <c r="I105" s="493">
        <f t="shared" si="16"/>
        <v>0</v>
      </c>
      <c r="J105" s="493">
        <v>50000</v>
      </c>
      <c r="K105" s="711"/>
      <c r="L105" s="788" t="s">
        <v>349</v>
      </c>
    </row>
    <row r="106" spans="1:12" s="793" customFormat="1" ht="123.75" customHeight="1" x14ac:dyDescent="0.5">
      <c r="A106" s="796" t="s">
        <v>149</v>
      </c>
      <c r="B106" s="791" t="s">
        <v>39</v>
      </c>
      <c r="C106" s="791" t="s">
        <v>40</v>
      </c>
      <c r="D106" s="544">
        <v>279000</v>
      </c>
      <c r="E106" s="445">
        <v>78000</v>
      </c>
      <c r="F106" s="445">
        <v>87000</v>
      </c>
      <c r="G106" s="445">
        <v>0</v>
      </c>
      <c r="H106" s="445">
        <v>114000</v>
      </c>
      <c r="I106" s="471">
        <f t="shared" si="16"/>
        <v>114306.6</v>
      </c>
      <c r="J106" s="471">
        <v>164693.4</v>
      </c>
      <c r="K106" s="712">
        <v>0</v>
      </c>
      <c r="L106" s="797"/>
    </row>
    <row r="107" spans="1:12" s="793" customFormat="1" ht="124.5" customHeight="1" x14ac:dyDescent="0.5">
      <c r="A107" s="184" t="s">
        <v>366</v>
      </c>
      <c r="B107" s="188" t="s">
        <v>39</v>
      </c>
      <c r="C107" s="188" t="s">
        <v>40</v>
      </c>
      <c r="D107" s="11">
        <v>71000</v>
      </c>
      <c r="E107" s="445">
        <v>0</v>
      </c>
      <c r="F107" s="445">
        <v>0</v>
      </c>
      <c r="G107" s="445">
        <v>24000</v>
      </c>
      <c r="H107" s="445">
        <v>47000</v>
      </c>
      <c r="I107" s="471">
        <f t="shared" si="16"/>
        <v>71000</v>
      </c>
      <c r="J107" s="798"/>
      <c r="K107" s="799"/>
      <c r="L107" s="797"/>
    </row>
    <row r="108" spans="1:12" ht="113.25" customHeight="1" x14ac:dyDescent="0.5">
      <c r="A108" s="184" t="s">
        <v>151</v>
      </c>
      <c r="B108" s="188" t="s">
        <v>39</v>
      </c>
      <c r="C108" s="188" t="s">
        <v>40</v>
      </c>
      <c r="D108" s="11">
        <v>350000</v>
      </c>
      <c r="E108" s="445">
        <v>350000</v>
      </c>
      <c r="F108" s="445">
        <v>0</v>
      </c>
      <c r="G108" s="445">
        <v>0</v>
      </c>
      <c r="H108" s="445">
        <v>0</v>
      </c>
      <c r="I108" s="471">
        <f>D108-J108</f>
        <v>9.0000000025611371E-2</v>
      </c>
      <c r="J108" s="471">
        <v>349999.91</v>
      </c>
      <c r="K108" s="799"/>
      <c r="L108" s="733" t="s">
        <v>350</v>
      </c>
    </row>
    <row r="109" spans="1:12" ht="117" customHeight="1" x14ac:dyDescent="0.5">
      <c r="A109" s="750" t="s">
        <v>220</v>
      </c>
      <c r="B109" s="188" t="s">
        <v>39</v>
      </c>
      <c r="C109" s="188" t="s">
        <v>43</v>
      </c>
      <c r="D109" s="568">
        <v>384900</v>
      </c>
      <c r="E109" s="568">
        <v>0</v>
      </c>
      <c r="F109" s="553">
        <v>169900</v>
      </c>
      <c r="G109" s="568">
        <v>142000</v>
      </c>
      <c r="H109" s="568">
        <v>73000</v>
      </c>
      <c r="I109" s="660"/>
      <c r="J109" s="660">
        <v>169518</v>
      </c>
      <c r="K109" s="660">
        <v>0</v>
      </c>
      <c r="L109" s="322"/>
    </row>
    <row r="110" spans="1:12" ht="51.75" customHeight="1" x14ac:dyDescent="0.5">
      <c r="A110" s="1083" t="s">
        <v>41</v>
      </c>
      <c r="B110" s="1084"/>
      <c r="C110" s="1085"/>
      <c r="D110" s="79">
        <f t="shared" ref="D110:H111" si="17">D111</f>
        <v>44000</v>
      </c>
      <c r="E110" s="79">
        <f t="shared" si="17"/>
        <v>0</v>
      </c>
      <c r="F110" s="79">
        <f t="shared" si="17"/>
        <v>0</v>
      </c>
      <c r="G110" s="79">
        <f t="shared" si="17"/>
        <v>33000</v>
      </c>
      <c r="H110" s="79">
        <f t="shared" si="17"/>
        <v>11000</v>
      </c>
      <c r="I110" s="800">
        <f>I111</f>
        <v>44000</v>
      </c>
      <c r="J110" s="800">
        <f t="shared" ref="J110:L111" si="18">J111</f>
        <v>0</v>
      </c>
      <c r="K110" s="800">
        <f t="shared" si="18"/>
        <v>0</v>
      </c>
      <c r="L110" s="801">
        <f t="shared" si="18"/>
        <v>0</v>
      </c>
    </row>
    <row r="111" spans="1:12" ht="44.25" customHeight="1" x14ac:dyDescent="0.5">
      <c r="A111" s="1083" t="s">
        <v>152</v>
      </c>
      <c r="B111" s="1084"/>
      <c r="C111" s="1085"/>
      <c r="D111" s="79">
        <f t="shared" si="17"/>
        <v>44000</v>
      </c>
      <c r="E111" s="79">
        <f t="shared" si="17"/>
        <v>0</v>
      </c>
      <c r="F111" s="79">
        <f t="shared" si="17"/>
        <v>0</v>
      </c>
      <c r="G111" s="79">
        <f t="shared" si="17"/>
        <v>33000</v>
      </c>
      <c r="H111" s="79">
        <f t="shared" si="17"/>
        <v>11000</v>
      </c>
      <c r="I111" s="800">
        <f>I112</f>
        <v>44000</v>
      </c>
      <c r="J111" s="800">
        <f t="shared" si="18"/>
        <v>0</v>
      </c>
      <c r="K111" s="800">
        <f t="shared" si="18"/>
        <v>0</v>
      </c>
      <c r="L111" s="801">
        <f t="shared" si="18"/>
        <v>0</v>
      </c>
    </row>
    <row r="112" spans="1:12" ht="113.25" customHeight="1" x14ac:dyDescent="0.5">
      <c r="A112" s="730" t="s">
        <v>117</v>
      </c>
      <c r="B112" s="188" t="s">
        <v>42</v>
      </c>
      <c r="C112" s="188" t="s">
        <v>43</v>
      </c>
      <c r="D112" s="79">
        <v>44000</v>
      </c>
      <c r="E112" s="466">
        <v>0</v>
      </c>
      <c r="F112" s="467">
        <v>0</v>
      </c>
      <c r="G112" s="466">
        <v>33000</v>
      </c>
      <c r="H112" s="466">
        <v>11000</v>
      </c>
      <c r="I112" s="800">
        <f>D112-J112-K112</f>
        <v>44000</v>
      </c>
      <c r="J112" s="493">
        <v>0</v>
      </c>
      <c r="K112" s="493"/>
      <c r="L112" s="174"/>
    </row>
    <row r="113" spans="1:12" ht="32.25" customHeight="1" x14ac:dyDescent="0.5">
      <c r="A113" s="1086" t="s">
        <v>44</v>
      </c>
      <c r="B113" s="1087"/>
      <c r="C113" s="763"/>
      <c r="D113" s="802">
        <f>D110+D57+D54</f>
        <v>33676300</v>
      </c>
      <c r="E113" s="802">
        <f t="shared" ref="E113:L113" si="19">E110+E57+E54</f>
        <v>581670</v>
      </c>
      <c r="F113" s="803">
        <f t="shared" si="19"/>
        <v>997130</v>
      </c>
      <c r="G113" s="802">
        <f t="shared" si="19"/>
        <v>31659700</v>
      </c>
      <c r="H113" s="802">
        <f>H110+H57+H54</f>
        <v>437800</v>
      </c>
      <c r="I113" s="804">
        <f>I110+I57+I54</f>
        <v>32070026.690000001</v>
      </c>
      <c r="J113" s="804">
        <f>J110+J57+J54</f>
        <v>969143.31</v>
      </c>
      <c r="K113" s="804">
        <f>K110+K57+K54</f>
        <v>0</v>
      </c>
      <c r="L113" s="805">
        <f t="shared" si="19"/>
        <v>0</v>
      </c>
    </row>
    <row r="114" spans="1:12" ht="32.25" customHeight="1" x14ac:dyDescent="0.5">
      <c r="A114" s="375"/>
      <c r="B114" s="375"/>
      <c r="C114" s="376"/>
      <c r="D114" s="725"/>
      <c r="E114" s="725"/>
      <c r="F114" s="726"/>
      <c r="G114" s="725"/>
      <c r="H114" s="725"/>
      <c r="I114" s="727"/>
      <c r="J114" s="727"/>
      <c r="K114" s="727"/>
      <c r="L114" s="533"/>
    </row>
    <row r="115" spans="1:12" ht="32.25" customHeight="1" x14ac:dyDescent="0.5">
      <c r="A115" s="378"/>
      <c r="B115" s="378"/>
      <c r="C115" s="379"/>
      <c r="D115" s="745"/>
      <c r="E115" s="745"/>
      <c r="F115" s="746"/>
      <c r="G115" s="745"/>
      <c r="H115" s="745"/>
      <c r="I115" s="747"/>
      <c r="J115" s="747"/>
      <c r="K115" s="747"/>
      <c r="L115" s="138"/>
    </row>
    <row r="116" spans="1:12" ht="32.25" customHeight="1" x14ac:dyDescent="0.5">
      <c r="A116" s="378"/>
      <c r="B116" s="378"/>
      <c r="C116" s="379"/>
      <c r="D116" s="745"/>
      <c r="E116" s="745"/>
      <c r="F116" s="746"/>
      <c r="G116" s="745"/>
      <c r="H116" s="745"/>
      <c r="I116" s="747"/>
      <c r="J116" s="747"/>
      <c r="K116" s="747"/>
      <c r="L116" s="138"/>
    </row>
    <row r="117" spans="1:12" ht="32.25" customHeight="1" x14ac:dyDescent="0.5">
      <c r="A117" s="378"/>
      <c r="B117" s="378"/>
      <c r="C117" s="379"/>
      <c r="D117" s="745"/>
      <c r="E117" s="745"/>
      <c r="F117" s="746"/>
      <c r="G117" s="745"/>
      <c r="H117" s="745"/>
      <c r="I117" s="747"/>
      <c r="J117" s="747"/>
      <c r="K117" s="747"/>
      <c r="L117" s="138"/>
    </row>
    <row r="118" spans="1:12" ht="25.5" customHeight="1" x14ac:dyDescent="0.5">
      <c r="A118" s="1088" t="s">
        <v>45</v>
      </c>
      <c r="B118" s="1089"/>
      <c r="C118" s="1090"/>
      <c r="D118" s="806">
        <f>D120+D123</f>
        <v>4040600</v>
      </c>
      <c r="E118" s="806">
        <f t="shared" ref="E118:J118" si="20">E120+E123</f>
        <v>954100</v>
      </c>
      <c r="F118" s="807">
        <f t="shared" si="20"/>
        <v>1318850</v>
      </c>
      <c r="G118" s="806">
        <f t="shared" si="20"/>
        <v>974700</v>
      </c>
      <c r="H118" s="806">
        <f>H120+H123</f>
        <v>0</v>
      </c>
      <c r="I118" s="806">
        <f t="shared" si="20"/>
        <v>2520884.94</v>
      </c>
      <c r="J118" s="806">
        <f t="shared" si="20"/>
        <v>1519715.0599999998</v>
      </c>
      <c r="K118" s="806">
        <f>K120+K123</f>
        <v>0</v>
      </c>
      <c r="L118" s="808"/>
    </row>
    <row r="119" spans="1:12" ht="24.75" customHeight="1" x14ac:dyDescent="0.5">
      <c r="A119" s="1083" t="s">
        <v>46</v>
      </c>
      <c r="B119" s="1084"/>
      <c r="C119" s="1085"/>
      <c r="D119" s="809"/>
      <c r="E119" s="481"/>
      <c r="F119" s="481"/>
      <c r="G119" s="481"/>
      <c r="H119" s="481"/>
      <c r="I119" s="810"/>
      <c r="J119" s="811"/>
      <c r="K119" s="811"/>
      <c r="L119" s="751"/>
    </row>
    <row r="120" spans="1:12" ht="26.25" customHeight="1" x14ac:dyDescent="0.5">
      <c r="A120" s="1083" t="s">
        <v>47</v>
      </c>
      <c r="B120" s="1084"/>
      <c r="C120" s="1085"/>
      <c r="D120" s="757">
        <f>D122</f>
        <v>100000</v>
      </c>
      <c r="E120" s="757">
        <f>E122</f>
        <v>55000</v>
      </c>
      <c r="F120" s="758">
        <f>F122</f>
        <v>35000</v>
      </c>
      <c r="G120" s="757">
        <f>G122</f>
        <v>10000</v>
      </c>
      <c r="H120" s="757">
        <f>H122</f>
        <v>0</v>
      </c>
      <c r="I120" s="764">
        <f t="shared" ref="I120:K121" si="21">I121</f>
        <v>8034</v>
      </c>
      <c r="J120" s="764">
        <f t="shared" si="21"/>
        <v>91966</v>
      </c>
      <c r="K120" s="764">
        <f t="shared" si="21"/>
        <v>0</v>
      </c>
      <c r="L120" s="174"/>
    </row>
    <row r="121" spans="1:12" ht="44.25" customHeight="1" x14ac:dyDescent="0.5">
      <c r="A121" s="1083" t="s">
        <v>153</v>
      </c>
      <c r="B121" s="1084"/>
      <c r="C121" s="1085"/>
      <c r="D121" s="757">
        <f>D122</f>
        <v>100000</v>
      </c>
      <c r="E121" s="757">
        <f>E122</f>
        <v>55000</v>
      </c>
      <c r="F121" s="758">
        <f>F122</f>
        <v>35000</v>
      </c>
      <c r="G121" s="757">
        <f>G122</f>
        <v>10000</v>
      </c>
      <c r="H121" s="757">
        <f>H122</f>
        <v>0</v>
      </c>
      <c r="I121" s="757">
        <f t="shared" si="21"/>
        <v>8034</v>
      </c>
      <c r="J121" s="757">
        <f t="shared" si="21"/>
        <v>91966</v>
      </c>
      <c r="K121" s="764">
        <f t="shared" si="21"/>
        <v>0</v>
      </c>
      <c r="L121" s="174"/>
    </row>
    <row r="122" spans="1:12" ht="155.25" customHeight="1" x14ac:dyDescent="0.5">
      <c r="A122" s="730" t="s">
        <v>118</v>
      </c>
      <c r="B122" s="188" t="s">
        <v>16</v>
      </c>
      <c r="C122" s="188" t="s">
        <v>43</v>
      </c>
      <c r="D122" s="659">
        <v>100000</v>
      </c>
      <c r="E122" s="568">
        <v>55000</v>
      </c>
      <c r="F122" s="553">
        <v>35000</v>
      </c>
      <c r="G122" s="568">
        <v>10000</v>
      </c>
      <c r="H122" s="568">
        <v>0</v>
      </c>
      <c r="I122" s="711">
        <f>D122-J122-K122</f>
        <v>8034</v>
      </c>
      <c r="J122" s="732">
        <v>91966</v>
      </c>
      <c r="K122" s="732">
        <v>0</v>
      </c>
      <c r="L122" s="759"/>
    </row>
    <row r="123" spans="1:12" ht="24.75" customHeight="1" x14ac:dyDescent="0.5">
      <c r="A123" s="1083" t="s">
        <v>48</v>
      </c>
      <c r="B123" s="1084"/>
      <c r="C123" s="1085"/>
      <c r="D123" s="772">
        <f>D124</f>
        <v>3940600</v>
      </c>
      <c r="E123" s="772">
        <f>E124</f>
        <v>899100</v>
      </c>
      <c r="F123" s="773">
        <f>F124</f>
        <v>1283850</v>
      </c>
      <c r="G123" s="772">
        <f>G124</f>
        <v>964700</v>
      </c>
      <c r="H123" s="772"/>
      <c r="I123" s="765">
        <f>I127+I133+I147+I148+I149+I150</f>
        <v>2512850.94</v>
      </c>
      <c r="J123" s="765">
        <f>J127+J133+J147+J148+J149+J150</f>
        <v>1427749.0599999998</v>
      </c>
      <c r="K123" s="765">
        <f>K127+K133+K147+K148+K149+K150</f>
        <v>0</v>
      </c>
      <c r="L123" s="174"/>
    </row>
    <row r="124" spans="1:12" ht="24.75" customHeight="1" x14ac:dyDescent="0.5">
      <c r="A124" s="1083" t="s">
        <v>49</v>
      </c>
      <c r="B124" s="1084"/>
      <c r="C124" s="1085"/>
      <c r="D124" s="772">
        <f>D127+D133+D147+D148+D149+D150</f>
        <v>3940600</v>
      </c>
      <c r="E124" s="772">
        <f t="shared" ref="E124:J124" si="22">E127+E133+E147+E148+E149+E150</f>
        <v>899100</v>
      </c>
      <c r="F124" s="773">
        <f t="shared" si="22"/>
        <v>1283850</v>
      </c>
      <c r="G124" s="772">
        <f t="shared" si="22"/>
        <v>964700</v>
      </c>
      <c r="H124" s="772">
        <f t="shared" si="22"/>
        <v>792950</v>
      </c>
      <c r="I124" s="772">
        <f t="shared" si="22"/>
        <v>2512850.94</v>
      </c>
      <c r="J124" s="772">
        <f t="shared" si="22"/>
        <v>1427749.0599999998</v>
      </c>
      <c r="K124" s="772">
        <f>K127+K133+K147+K148+K149+K150</f>
        <v>0</v>
      </c>
      <c r="L124" s="174"/>
    </row>
    <row r="125" spans="1:12" ht="22.5" customHeight="1" x14ac:dyDescent="0.5">
      <c r="A125" s="1080" t="s">
        <v>137</v>
      </c>
      <c r="B125" s="1081"/>
      <c r="C125" s="1081"/>
      <c r="D125" s="1082"/>
      <c r="E125" s="493"/>
      <c r="F125" s="471"/>
      <c r="G125" s="493"/>
      <c r="H125" s="493"/>
      <c r="I125" s="493"/>
      <c r="J125" s="493"/>
      <c r="K125" s="493"/>
      <c r="L125" s="174"/>
    </row>
    <row r="126" spans="1:12" ht="24.75" customHeight="1" x14ac:dyDescent="0.5">
      <c r="A126" s="812" t="s">
        <v>55</v>
      </c>
      <c r="B126" s="174"/>
      <c r="C126" s="174"/>
      <c r="D126" s="753"/>
      <c r="E126" s="493"/>
      <c r="F126" s="471"/>
      <c r="G126" s="493"/>
      <c r="H126" s="493"/>
      <c r="I126" s="493"/>
      <c r="J126" s="493"/>
      <c r="K126" s="493"/>
      <c r="L126" s="174"/>
    </row>
    <row r="127" spans="1:12" ht="99.75" customHeight="1" x14ac:dyDescent="0.5">
      <c r="A127" s="730" t="s">
        <v>154</v>
      </c>
      <c r="B127" s="731" t="s">
        <v>35</v>
      </c>
      <c r="C127" s="731" t="s">
        <v>43</v>
      </c>
      <c r="D127" s="758">
        <v>272000</v>
      </c>
      <c r="E127" s="464">
        <v>36850</v>
      </c>
      <c r="F127" s="464">
        <v>134400</v>
      </c>
      <c r="G127" s="464">
        <v>76250</v>
      </c>
      <c r="H127" s="464">
        <v>24500</v>
      </c>
      <c r="I127" s="764">
        <f>I128+I129+I130</f>
        <v>101470.45</v>
      </c>
      <c r="J127" s="764">
        <f>J128+J129+J130</f>
        <v>170529.55</v>
      </c>
      <c r="K127" s="800">
        <f>K128+K129+K130</f>
        <v>0</v>
      </c>
      <c r="L127" s="813"/>
    </row>
    <row r="128" spans="1:12" ht="79.5" customHeight="1" x14ac:dyDescent="0.5">
      <c r="A128" s="730" t="s">
        <v>131</v>
      </c>
      <c r="B128" s="731" t="s">
        <v>35</v>
      </c>
      <c r="C128" s="731" t="s">
        <v>43</v>
      </c>
      <c r="D128" s="471">
        <v>10000</v>
      </c>
      <c r="E128" s="445">
        <v>0</v>
      </c>
      <c r="F128" s="445">
        <v>10000</v>
      </c>
      <c r="G128" s="445">
        <v>0</v>
      </c>
      <c r="H128" s="445">
        <v>0</v>
      </c>
      <c r="I128" s="493">
        <f>D128-J128-K128</f>
        <v>0</v>
      </c>
      <c r="J128" s="493">
        <v>10000</v>
      </c>
      <c r="K128" s="493">
        <v>0</v>
      </c>
      <c r="L128" s="788" t="s">
        <v>349</v>
      </c>
    </row>
    <row r="129" spans="1:12" ht="85.5" customHeight="1" x14ac:dyDescent="0.5">
      <c r="A129" s="730" t="s">
        <v>367</v>
      </c>
      <c r="B129" s="731" t="s">
        <v>33</v>
      </c>
      <c r="C129" s="731" t="s">
        <v>43</v>
      </c>
      <c r="D129" s="471">
        <v>155450</v>
      </c>
      <c r="E129" s="445">
        <v>29650</v>
      </c>
      <c r="F129" s="445">
        <v>98600</v>
      </c>
      <c r="G129" s="445">
        <v>7700</v>
      </c>
      <c r="H129" s="445">
        <v>19500</v>
      </c>
      <c r="I129" s="493">
        <f>D129-J129+K129</f>
        <v>27920</v>
      </c>
      <c r="J129" s="493">
        <v>127530</v>
      </c>
      <c r="K129" s="493">
        <v>0</v>
      </c>
      <c r="L129" s="733"/>
    </row>
    <row r="130" spans="1:12" ht="98.25" customHeight="1" x14ac:dyDescent="0.5">
      <c r="A130" s="730" t="s">
        <v>368</v>
      </c>
      <c r="B130" s="731" t="s">
        <v>134</v>
      </c>
      <c r="C130" s="731" t="s">
        <v>43</v>
      </c>
      <c r="D130" s="471">
        <v>106550</v>
      </c>
      <c r="E130" s="445">
        <v>7200</v>
      </c>
      <c r="F130" s="445">
        <v>25800</v>
      </c>
      <c r="G130" s="445">
        <v>68550</v>
      </c>
      <c r="H130" s="445">
        <v>5000</v>
      </c>
      <c r="I130" s="493">
        <f>D130-J130+K130</f>
        <v>73550.45</v>
      </c>
      <c r="J130" s="493">
        <v>32999.550000000003</v>
      </c>
      <c r="K130" s="493">
        <v>0</v>
      </c>
      <c r="L130" s="733"/>
    </row>
    <row r="131" spans="1:12" ht="24" customHeight="1" x14ac:dyDescent="0.5">
      <c r="A131" s="1080" t="s">
        <v>137</v>
      </c>
      <c r="B131" s="1081"/>
      <c r="C131" s="1081"/>
      <c r="D131" s="1082"/>
      <c r="E131" s="464"/>
      <c r="F131" s="464"/>
      <c r="G131" s="464"/>
      <c r="H131" s="464"/>
      <c r="I131" s="764"/>
      <c r="J131" s="764"/>
      <c r="K131" s="764"/>
      <c r="L131" s="736"/>
    </row>
    <row r="132" spans="1:12" ht="29.25" customHeight="1" x14ac:dyDescent="0.5">
      <c r="A132" s="1080" t="s">
        <v>138</v>
      </c>
      <c r="B132" s="1081"/>
      <c r="C132" s="1081"/>
      <c r="D132" s="1082"/>
      <c r="E132" s="464"/>
      <c r="F132" s="464"/>
      <c r="G132" s="464"/>
      <c r="H132" s="464"/>
      <c r="I132" s="764"/>
      <c r="J132" s="764"/>
      <c r="K132" s="764"/>
      <c r="L132" s="736"/>
    </row>
    <row r="133" spans="1:12" ht="107.25" customHeight="1" x14ac:dyDescent="0.5">
      <c r="A133" s="730" t="s">
        <v>119</v>
      </c>
      <c r="B133" s="188" t="s">
        <v>50</v>
      </c>
      <c r="C133" s="188" t="s">
        <v>43</v>
      </c>
      <c r="D133" s="758">
        <v>1076000</v>
      </c>
      <c r="E133" s="464">
        <v>277000</v>
      </c>
      <c r="F133" s="464">
        <v>377300</v>
      </c>
      <c r="G133" s="464">
        <v>245000</v>
      </c>
      <c r="H133" s="464">
        <v>176700</v>
      </c>
      <c r="I133" s="764">
        <f>SUM(I134:I146)</f>
        <v>508235.45000000007</v>
      </c>
      <c r="J133" s="765">
        <f>SUM(J134:J146)</f>
        <v>567764.54999999993</v>
      </c>
      <c r="K133" s="764">
        <f>SUM(K134:K146)</f>
        <v>0</v>
      </c>
      <c r="L133" s="736"/>
    </row>
    <row r="134" spans="1:12" ht="118.5" customHeight="1" x14ac:dyDescent="0.5">
      <c r="A134" s="734" t="s">
        <v>369</v>
      </c>
      <c r="B134" s="735" t="s">
        <v>18</v>
      </c>
      <c r="C134" s="735" t="s">
        <v>43</v>
      </c>
      <c r="D134" s="470">
        <v>99272</v>
      </c>
      <c r="E134" s="470">
        <v>10000</v>
      </c>
      <c r="F134" s="471">
        <v>49272</v>
      </c>
      <c r="G134" s="470">
        <v>40000</v>
      </c>
      <c r="H134" s="470">
        <v>0</v>
      </c>
      <c r="I134" s="493">
        <f t="shared" ref="I134:I141" si="23">D134-J134-K134</f>
        <v>43747.8</v>
      </c>
      <c r="J134" s="493">
        <v>55524.2</v>
      </c>
      <c r="K134" s="732"/>
      <c r="L134" s="736"/>
    </row>
    <row r="135" spans="1:12" ht="90.75" customHeight="1" x14ac:dyDescent="0.5">
      <c r="A135" s="186" t="s">
        <v>370</v>
      </c>
      <c r="B135" s="735" t="s">
        <v>19</v>
      </c>
      <c r="C135" s="735" t="s">
        <v>43</v>
      </c>
      <c r="D135" s="470">
        <v>44410</v>
      </c>
      <c r="E135" s="470">
        <v>10000</v>
      </c>
      <c r="F135" s="471">
        <v>20000</v>
      </c>
      <c r="G135" s="470">
        <v>14410</v>
      </c>
      <c r="H135" s="470">
        <v>0</v>
      </c>
      <c r="I135" s="493">
        <f t="shared" si="23"/>
        <v>14411</v>
      </c>
      <c r="J135" s="493">
        <v>29999</v>
      </c>
      <c r="K135" s="732"/>
      <c r="L135" s="736"/>
    </row>
    <row r="136" spans="1:12" ht="134.25" customHeight="1" x14ac:dyDescent="0.5">
      <c r="A136" s="186" t="s">
        <v>121</v>
      </c>
      <c r="B136" s="735" t="s">
        <v>19</v>
      </c>
      <c r="C136" s="735" t="s">
        <v>43</v>
      </c>
      <c r="D136" s="470">
        <v>14400</v>
      </c>
      <c r="E136" s="470">
        <v>0</v>
      </c>
      <c r="F136" s="471">
        <v>0</v>
      </c>
      <c r="G136" s="470">
        <v>0</v>
      </c>
      <c r="H136" s="470">
        <v>14400</v>
      </c>
      <c r="I136" s="493">
        <f t="shared" si="23"/>
        <v>14400</v>
      </c>
      <c r="J136" s="493">
        <v>0</v>
      </c>
      <c r="K136" s="732">
        <v>0</v>
      </c>
      <c r="L136" s="736"/>
    </row>
    <row r="137" spans="1:12" ht="123" customHeight="1" x14ac:dyDescent="0.5">
      <c r="A137" s="734" t="s">
        <v>371</v>
      </c>
      <c r="B137" s="735" t="s">
        <v>115</v>
      </c>
      <c r="C137" s="735" t="s">
        <v>43</v>
      </c>
      <c r="D137" s="470">
        <v>153377</v>
      </c>
      <c r="E137" s="471">
        <v>40000</v>
      </c>
      <c r="F137" s="471">
        <v>40000</v>
      </c>
      <c r="G137" s="471">
        <v>40000</v>
      </c>
      <c r="H137" s="471">
        <v>33377</v>
      </c>
      <c r="I137" s="493">
        <f>D137-J137-K137</f>
        <v>73886.7</v>
      </c>
      <c r="J137" s="493">
        <v>79490.3</v>
      </c>
      <c r="K137" s="732"/>
      <c r="L137" s="736"/>
    </row>
    <row r="138" spans="1:12" ht="75" customHeight="1" x14ac:dyDescent="0.5">
      <c r="A138" s="186" t="s">
        <v>372</v>
      </c>
      <c r="B138" s="735" t="s">
        <v>130</v>
      </c>
      <c r="C138" s="735" t="s">
        <v>43</v>
      </c>
      <c r="D138" s="470">
        <v>32688</v>
      </c>
      <c r="E138" s="470">
        <v>10000</v>
      </c>
      <c r="F138" s="471">
        <v>10000</v>
      </c>
      <c r="G138" s="470">
        <v>12688</v>
      </c>
      <c r="H138" s="470">
        <v>0</v>
      </c>
      <c r="I138" s="493">
        <f t="shared" si="23"/>
        <v>12688</v>
      </c>
      <c r="J138" s="493">
        <v>20000</v>
      </c>
      <c r="K138" s="732"/>
      <c r="L138" s="736"/>
    </row>
    <row r="139" spans="1:12" ht="115.5" customHeight="1" x14ac:dyDescent="0.5">
      <c r="A139" s="186" t="s">
        <v>374</v>
      </c>
      <c r="B139" s="735" t="s">
        <v>20</v>
      </c>
      <c r="C139" s="735" t="s">
        <v>43</v>
      </c>
      <c r="D139" s="470">
        <v>64927</v>
      </c>
      <c r="E139" s="470">
        <v>0</v>
      </c>
      <c r="F139" s="471">
        <v>19800</v>
      </c>
      <c r="G139" s="470">
        <v>20527</v>
      </c>
      <c r="H139" s="470">
        <v>24600</v>
      </c>
      <c r="I139" s="493">
        <f>D139-J139-K139</f>
        <v>45127</v>
      </c>
      <c r="J139" s="493">
        <v>19800</v>
      </c>
      <c r="K139" s="732"/>
      <c r="L139" s="736"/>
    </row>
    <row r="140" spans="1:12" ht="91.5" customHeight="1" x14ac:dyDescent="0.5">
      <c r="A140" s="186" t="s">
        <v>373</v>
      </c>
      <c r="B140" s="735" t="s">
        <v>24</v>
      </c>
      <c r="C140" s="735" t="s">
        <v>43</v>
      </c>
      <c r="D140" s="470">
        <v>24764</v>
      </c>
      <c r="E140" s="470">
        <v>0</v>
      </c>
      <c r="F140" s="471">
        <v>7264</v>
      </c>
      <c r="G140" s="470">
        <v>16500</v>
      </c>
      <c r="H140" s="470">
        <v>1000</v>
      </c>
      <c r="I140" s="493">
        <f t="shared" si="23"/>
        <v>17522.099999999999</v>
      </c>
      <c r="J140" s="493">
        <v>7241.9</v>
      </c>
      <c r="K140" s="732"/>
      <c r="L140" s="736"/>
    </row>
    <row r="141" spans="1:12" ht="157.5" customHeight="1" x14ac:dyDescent="0.5">
      <c r="A141" s="186" t="s">
        <v>375</v>
      </c>
      <c r="B141" s="735" t="s">
        <v>125</v>
      </c>
      <c r="C141" s="735" t="s">
        <v>43</v>
      </c>
      <c r="D141" s="470">
        <v>44574</v>
      </c>
      <c r="E141" s="470">
        <v>14574</v>
      </c>
      <c r="F141" s="471">
        <v>15000</v>
      </c>
      <c r="G141" s="470">
        <v>15000</v>
      </c>
      <c r="H141" s="470">
        <v>0</v>
      </c>
      <c r="I141" s="493">
        <f t="shared" si="23"/>
        <v>15000</v>
      </c>
      <c r="J141" s="493">
        <v>29574</v>
      </c>
      <c r="K141" s="732">
        <v>0</v>
      </c>
      <c r="L141" s="736"/>
    </row>
    <row r="142" spans="1:12" ht="81" customHeight="1" x14ac:dyDescent="0.5">
      <c r="A142" s="834" t="s">
        <v>122</v>
      </c>
      <c r="B142" s="737" t="s">
        <v>64</v>
      </c>
      <c r="C142" s="737" t="s">
        <v>43</v>
      </c>
      <c r="D142" s="795">
        <v>55470</v>
      </c>
      <c r="E142" s="470">
        <v>15470</v>
      </c>
      <c r="F142" s="471">
        <v>20000</v>
      </c>
      <c r="G142" s="470">
        <v>0</v>
      </c>
      <c r="H142" s="470">
        <v>20000</v>
      </c>
      <c r="I142" s="749">
        <f>D142-J142-K142</f>
        <v>20470.300000000003</v>
      </c>
      <c r="J142" s="749">
        <v>34999.699999999997</v>
      </c>
      <c r="K142" s="814"/>
      <c r="L142" s="736"/>
    </row>
    <row r="143" spans="1:12" ht="100.5" customHeight="1" x14ac:dyDescent="0.5">
      <c r="A143" s="272" t="s">
        <v>376</v>
      </c>
      <c r="B143" s="731" t="s">
        <v>26</v>
      </c>
      <c r="C143" s="737" t="s">
        <v>43</v>
      </c>
      <c r="D143" s="470">
        <v>22782</v>
      </c>
      <c r="E143" s="470">
        <v>0</v>
      </c>
      <c r="F143" s="471">
        <v>14000</v>
      </c>
      <c r="G143" s="470">
        <v>8782</v>
      </c>
      <c r="H143" s="470"/>
      <c r="I143" s="749">
        <f t="shared" ref="I143:I150" si="24">D143-J143-K143</f>
        <v>8782</v>
      </c>
      <c r="J143" s="749">
        <v>14000</v>
      </c>
      <c r="K143" s="732"/>
      <c r="L143" s="736"/>
    </row>
    <row r="144" spans="1:12" ht="78.75" customHeight="1" x14ac:dyDescent="0.5">
      <c r="A144" s="272" t="s">
        <v>377</v>
      </c>
      <c r="B144" s="735" t="s">
        <v>30</v>
      </c>
      <c r="C144" s="737" t="s">
        <v>43</v>
      </c>
      <c r="D144" s="470">
        <v>74336</v>
      </c>
      <c r="E144" s="470">
        <v>20000</v>
      </c>
      <c r="F144" s="471">
        <v>25000</v>
      </c>
      <c r="G144" s="470">
        <v>25000</v>
      </c>
      <c r="H144" s="470">
        <v>4336</v>
      </c>
      <c r="I144" s="749">
        <f t="shared" si="24"/>
        <v>29336</v>
      </c>
      <c r="J144" s="749">
        <v>45000</v>
      </c>
      <c r="K144" s="732"/>
      <c r="L144" s="748"/>
    </row>
    <row r="145" spans="1:12" ht="79.5" customHeight="1" x14ac:dyDescent="0.5">
      <c r="A145" s="272" t="s">
        <v>321</v>
      </c>
      <c r="B145" s="735" t="s">
        <v>16</v>
      </c>
      <c r="C145" s="737" t="s">
        <v>43</v>
      </c>
      <c r="D145" s="470">
        <v>45000</v>
      </c>
      <c r="E145" s="471">
        <v>18000</v>
      </c>
      <c r="F145" s="471">
        <v>18000</v>
      </c>
      <c r="G145" s="471">
        <v>9000</v>
      </c>
      <c r="H145" s="471">
        <v>0</v>
      </c>
      <c r="I145" s="749">
        <f t="shared" si="24"/>
        <v>9081.1500000000015</v>
      </c>
      <c r="J145" s="749">
        <v>35918.85</v>
      </c>
      <c r="K145" s="732"/>
      <c r="L145" s="748"/>
    </row>
    <row r="146" spans="1:12" ht="100.5" customHeight="1" x14ac:dyDescent="0.5">
      <c r="A146" s="272" t="s">
        <v>129</v>
      </c>
      <c r="B146" s="735" t="s">
        <v>50</v>
      </c>
      <c r="C146" s="737" t="s">
        <v>43</v>
      </c>
      <c r="D146" s="470">
        <v>400000</v>
      </c>
      <c r="E146" s="471">
        <v>138950</v>
      </c>
      <c r="F146" s="471">
        <v>138950</v>
      </c>
      <c r="G146" s="471">
        <v>43150</v>
      </c>
      <c r="H146" s="471">
        <v>78950</v>
      </c>
      <c r="I146" s="749">
        <f t="shared" si="24"/>
        <v>203783.4</v>
      </c>
      <c r="J146" s="749">
        <v>196216.6</v>
      </c>
      <c r="K146" s="732">
        <v>0</v>
      </c>
      <c r="L146" s="736"/>
    </row>
    <row r="147" spans="1:12" ht="99" customHeight="1" x14ac:dyDescent="0.5">
      <c r="A147" s="272" t="s">
        <v>322</v>
      </c>
      <c r="B147" s="815" t="s">
        <v>50</v>
      </c>
      <c r="C147" s="816" t="s">
        <v>14</v>
      </c>
      <c r="D147" s="659">
        <v>240700</v>
      </c>
      <c r="E147" s="568">
        <v>30000</v>
      </c>
      <c r="F147" s="553">
        <v>90400</v>
      </c>
      <c r="G147" s="568">
        <v>60200</v>
      </c>
      <c r="H147" s="568">
        <v>60100</v>
      </c>
      <c r="I147" s="732">
        <f t="shared" si="24"/>
        <v>113077.78</v>
      </c>
      <c r="J147" s="732">
        <v>127622.22</v>
      </c>
      <c r="K147" s="732"/>
      <c r="L147" s="174"/>
    </row>
    <row r="148" spans="1:12" ht="118.5" customHeight="1" x14ac:dyDescent="0.5">
      <c r="A148" s="833" t="s">
        <v>156</v>
      </c>
      <c r="B148" s="817" t="s">
        <v>16</v>
      </c>
      <c r="C148" s="816" t="s">
        <v>14</v>
      </c>
      <c r="D148" s="659">
        <v>225000</v>
      </c>
      <c r="E148" s="553">
        <v>23500</v>
      </c>
      <c r="F148" s="553">
        <v>150000</v>
      </c>
      <c r="G148" s="553">
        <v>51500</v>
      </c>
      <c r="H148" s="553">
        <v>0</v>
      </c>
      <c r="I148" s="732">
        <f>D148-J148-K148</f>
        <v>131421.16</v>
      </c>
      <c r="J148" s="732">
        <v>93578.84</v>
      </c>
      <c r="K148" s="493">
        <v>0</v>
      </c>
      <c r="L148" s="818"/>
    </row>
    <row r="149" spans="1:12" ht="61.5" customHeight="1" x14ac:dyDescent="0.5">
      <c r="A149" s="833" t="s">
        <v>157</v>
      </c>
      <c r="B149" s="735" t="s">
        <v>50</v>
      </c>
      <c r="C149" s="816" t="s">
        <v>14</v>
      </c>
      <c r="D149" s="659">
        <v>1052300</v>
      </c>
      <c r="E149" s="568">
        <v>263100</v>
      </c>
      <c r="F149" s="553">
        <v>263100</v>
      </c>
      <c r="G149" s="568">
        <v>263100</v>
      </c>
      <c r="H149" s="568">
        <v>263000</v>
      </c>
      <c r="I149" s="732">
        <f t="shared" si="24"/>
        <v>840325.1</v>
      </c>
      <c r="J149" s="732">
        <v>211974.9</v>
      </c>
      <c r="K149" s="732">
        <v>0</v>
      </c>
      <c r="L149" s="759"/>
    </row>
    <row r="150" spans="1:12" ht="39" customHeight="1" x14ac:dyDescent="0.5">
      <c r="A150" s="833" t="s">
        <v>158</v>
      </c>
      <c r="B150" s="735" t="s">
        <v>50</v>
      </c>
      <c r="C150" s="735" t="s">
        <v>37</v>
      </c>
      <c r="D150" s="659">
        <v>1074600</v>
      </c>
      <c r="E150" s="568">
        <v>268650</v>
      </c>
      <c r="F150" s="553">
        <v>268650</v>
      </c>
      <c r="G150" s="568">
        <v>268650</v>
      </c>
      <c r="H150" s="568">
        <v>268650</v>
      </c>
      <c r="I150" s="732">
        <f t="shared" si="24"/>
        <v>818321</v>
      </c>
      <c r="J150" s="732">
        <v>256279</v>
      </c>
      <c r="K150" s="764">
        <v>0</v>
      </c>
      <c r="L150" s="759"/>
    </row>
    <row r="151" spans="1:12" ht="18.75" customHeight="1" x14ac:dyDescent="0.5">
      <c r="A151" s="1074" t="s">
        <v>56</v>
      </c>
      <c r="B151" s="1074"/>
      <c r="C151" s="500"/>
      <c r="D151" s="765">
        <f t="shared" ref="D151:L151" si="25">D123+D120</f>
        <v>4040600</v>
      </c>
      <c r="E151" s="765">
        <f t="shared" si="25"/>
        <v>954100</v>
      </c>
      <c r="F151" s="773">
        <f t="shared" si="25"/>
        <v>1318850</v>
      </c>
      <c r="G151" s="765">
        <f t="shared" si="25"/>
        <v>974700</v>
      </c>
      <c r="H151" s="765">
        <f t="shared" si="25"/>
        <v>0</v>
      </c>
      <c r="I151" s="765">
        <f t="shared" si="25"/>
        <v>2520884.94</v>
      </c>
      <c r="J151" s="765">
        <f t="shared" si="25"/>
        <v>1519715.0599999998</v>
      </c>
      <c r="K151" s="765">
        <f t="shared" si="25"/>
        <v>0</v>
      </c>
      <c r="L151" s="819">
        <f t="shared" si="25"/>
        <v>0</v>
      </c>
    </row>
    <row r="152" spans="1:12" ht="27" customHeight="1" x14ac:dyDescent="0.5">
      <c r="A152" s="1075" t="s">
        <v>57</v>
      </c>
      <c r="B152" s="1075"/>
      <c r="C152" s="773"/>
      <c r="D152" s="765">
        <f t="shared" ref="D152:K152" si="26">D151+D113</f>
        <v>37716900</v>
      </c>
      <c r="E152" s="765">
        <f t="shared" si="26"/>
        <v>1535770</v>
      </c>
      <c r="F152" s="773">
        <f t="shared" si="26"/>
        <v>2315980</v>
      </c>
      <c r="G152" s="765">
        <f t="shared" si="26"/>
        <v>32634400</v>
      </c>
      <c r="H152" s="765">
        <f t="shared" si="26"/>
        <v>437800</v>
      </c>
      <c r="I152" s="820">
        <f t="shared" si="26"/>
        <v>34590911.630000003</v>
      </c>
      <c r="J152" s="765">
        <f t="shared" si="26"/>
        <v>2488858.37</v>
      </c>
      <c r="K152" s="765">
        <f t="shared" si="26"/>
        <v>0</v>
      </c>
      <c r="L152" s="821"/>
    </row>
    <row r="153" spans="1:12" ht="27" customHeight="1" x14ac:dyDescent="0.5">
      <c r="A153" s="1076" t="s">
        <v>280</v>
      </c>
      <c r="B153" s="1077"/>
      <c r="C153" s="800"/>
      <c r="D153" s="757"/>
      <c r="E153" s="732"/>
      <c r="F153" s="660"/>
      <c r="G153" s="732"/>
      <c r="H153" s="732"/>
      <c r="I153" s="764"/>
      <c r="J153" s="764">
        <f>J152*100/D152</f>
        <v>6.5987882620257761</v>
      </c>
      <c r="K153" s="800"/>
      <c r="L153" s="174"/>
    </row>
    <row r="154" spans="1:12" ht="24" customHeight="1" x14ac:dyDescent="0.5">
      <c r="A154" s="1078" t="s">
        <v>282</v>
      </c>
      <c r="B154" s="1079"/>
      <c r="C154" s="800"/>
      <c r="D154" s="757">
        <v>6691200</v>
      </c>
      <c r="E154" s="732"/>
      <c r="F154" s="660"/>
      <c r="G154" s="732"/>
      <c r="H154" s="732"/>
      <c r="I154" s="764"/>
      <c r="J154" s="764">
        <f>J152*100/D154</f>
        <v>37.195994291009086</v>
      </c>
      <c r="K154" s="800"/>
      <c r="L154" s="174"/>
    </row>
    <row r="155" spans="1:12" ht="23.25" x14ac:dyDescent="0.55000000000000004">
      <c r="A155" s="822" t="s">
        <v>344</v>
      </c>
    </row>
    <row r="156" spans="1:12" x14ac:dyDescent="0.5">
      <c r="A156" s="831" t="s">
        <v>378</v>
      </c>
    </row>
    <row r="157" spans="1:12" ht="23.25" x14ac:dyDescent="0.55000000000000004">
      <c r="A157" s="822" t="s">
        <v>379</v>
      </c>
    </row>
    <row r="158" spans="1:12" ht="23.25" x14ac:dyDescent="0.55000000000000004">
      <c r="A158" s="824" t="s">
        <v>352</v>
      </c>
    </row>
    <row r="159" spans="1:12" x14ac:dyDescent="0.5">
      <c r="E159" s="739"/>
    </row>
  </sheetData>
  <mergeCells count="48">
    <mergeCell ref="A12:C12"/>
    <mergeCell ref="A1:L1"/>
    <mergeCell ref="A2:L2"/>
    <mergeCell ref="A3:A4"/>
    <mergeCell ref="B3:B4"/>
    <mergeCell ref="C3:D3"/>
    <mergeCell ref="E3:H3"/>
    <mergeCell ref="I3:I4"/>
    <mergeCell ref="J3:L3"/>
    <mergeCell ref="A5:C5"/>
    <mergeCell ref="A6:C6"/>
    <mergeCell ref="A7:C7"/>
    <mergeCell ref="A8:C8"/>
    <mergeCell ref="A11:C11"/>
    <mergeCell ref="A51:B51"/>
    <mergeCell ref="A28:C28"/>
    <mergeCell ref="A33:C33"/>
    <mergeCell ref="A35:C35"/>
    <mergeCell ref="A36:C36"/>
    <mergeCell ref="A41:B41"/>
    <mergeCell ref="A43:C43"/>
    <mergeCell ref="A44:C44"/>
    <mergeCell ref="A45:C45"/>
    <mergeCell ref="A46:C46"/>
    <mergeCell ref="A48:C48"/>
    <mergeCell ref="A49:C49"/>
    <mergeCell ref="A120:C120"/>
    <mergeCell ref="A52:B52"/>
    <mergeCell ref="A53:B53"/>
    <mergeCell ref="A54:C54"/>
    <mergeCell ref="A55:C55"/>
    <mergeCell ref="A57:C57"/>
    <mergeCell ref="A58:C58"/>
    <mergeCell ref="A110:C110"/>
    <mergeCell ref="A111:C111"/>
    <mergeCell ref="A113:B113"/>
    <mergeCell ref="A118:C118"/>
    <mergeCell ref="A119:C119"/>
    <mergeCell ref="A151:B151"/>
    <mergeCell ref="A152:B152"/>
    <mergeCell ref="A153:B153"/>
    <mergeCell ref="A154:B154"/>
    <mergeCell ref="A121:C121"/>
    <mergeCell ref="A123:C123"/>
    <mergeCell ref="A124:C124"/>
    <mergeCell ref="A125:D125"/>
    <mergeCell ref="A131:D131"/>
    <mergeCell ref="A132:D132"/>
  </mergeCells>
  <pageMargins left="0.78740157480314965" right="0.31496062992125984" top="0.59055118110236227" bottom="0.39370078740157483" header="0.31496062992125984" footer="0.31496062992125984"/>
  <pageSetup paperSize="9" orientation="landscape" r:id="rId1"/>
  <headerFooter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0B262-721E-4EEF-8BE2-7A4FBFC6FD2D}">
  <dimension ref="A1:L161"/>
  <sheetViews>
    <sheetView view="pageBreakPreview" topLeftCell="A148" zoomScaleNormal="84" zoomScaleSheetLayoutView="100" workbookViewId="0">
      <selection activeCell="C9" sqref="C9"/>
    </sheetView>
  </sheetViews>
  <sheetFormatPr defaultColWidth="9" defaultRowHeight="21.75" x14ac:dyDescent="0.5"/>
  <cols>
    <col min="1" max="1" width="16.5" style="175" customWidth="1"/>
    <col min="2" max="2" width="12" style="175" customWidth="1"/>
    <col min="3" max="3" width="6" style="175" customWidth="1"/>
    <col min="4" max="4" width="11.625" style="823" customWidth="1"/>
    <col min="5" max="5" width="10" style="510" customWidth="1"/>
    <col min="6" max="6" width="10.875" style="511" customWidth="1"/>
    <col min="7" max="7" width="11.375" style="510" customWidth="1"/>
    <col min="8" max="8" width="10.375" style="510" customWidth="1"/>
    <col min="9" max="9" width="10" style="510" customWidth="1"/>
    <col min="10" max="10" width="9.375" style="510" customWidth="1"/>
    <col min="11" max="11" width="10.125" style="510" customWidth="1"/>
    <col min="12" max="12" width="8.375" style="175" customWidth="1"/>
    <col min="13" max="13" width="9.875" style="175" customWidth="1"/>
    <col min="14" max="14" width="21.625" style="175" customWidth="1"/>
    <col min="15" max="16384" width="9" style="175"/>
  </cols>
  <sheetData>
    <row r="1" spans="1:12" ht="27" customHeight="1" x14ac:dyDescent="0.5">
      <c r="A1" s="1117" t="s">
        <v>166</v>
      </c>
      <c r="B1" s="1117"/>
      <c r="C1" s="1117"/>
      <c r="D1" s="1117"/>
      <c r="E1" s="1117"/>
      <c r="F1" s="1117"/>
      <c r="G1" s="1117"/>
      <c r="H1" s="1117"/>
      <c r="I1" s="1117"/>
      <c r="J1" s="1117"/>
      <c r="K1" s="1117"/>
      <c r="L1" s="1117"/>
    </row>
    <row r="2" spans="1:12" ht="27" customHeight="1" x14ac:dyDescent="0.5">
      <c r="A2" s="1117" t="s">
        <v>380</v>
      </c>
      <c r="B2" s="1117"/>
      <c r="C2" s="1117"/>
      <c r="D2" s="1117"/>
      <c r="E2" s="1117"/>
      <c r="F2" s="1117"/>
      <c r="G2" s="1117"/>
      <c r="H2" s="1117"/>
      <c r="I2" s="1117"/>
      <c r="J2" s="1117"/>
      <c r="K2" s="1117"/>
      <c r="L2" s="1117"/>
    </row>
    <row r="3" spans="1:12" ht="26.25" customHeight="1" x14ac:dyDescent="0.5">
      <c r="A3" s="1129" t="s">
        <v>0</v>
      </c>
      <c r="B3" s="1131" t="s">
        <v>1</v>
      </c>
      <c r="C3" s="1133" t="s">
        <v>2</v>
      </c>
      <c r="D3" s="1133"/>
      <c r="E3" s="1134" t="s">
        <v>3</v>
      </c>
      <c r="F3" s="1134"/>
      <c r="G3" s="1134"/>
      <c r="H3" s="1134"/>
      <c r="I3" s="1135" t="s">
        <v>4</v>
      </c>
      <c r="J3" s="1137" t="s">
        <v>5</v>
      </c>
      <c r="K3" s="1138"/>
      <c r="L3" s="1139"/>
    </row>
    <row r="4" spans="1:12" ht="57" customHeight="1" x14ac:dyDescent="0.5">
      <c r="A4" s="1130"/>
      <c r="B4" s="1132"/>
      <c r="C4" s="826" t="s">
        <v>6</v>
      </c>
      <c r="D4" s="827" t="s">
        <v>7</v>
      </c>
      <c r="E4" s="828" t="s">
        <v>161</v>
      </c>
      <c r="F4" s="828" t="s">
        <v>162</v>
      </c>
      <c r="G4" s="828" t="s">
        <v>163</v>
      </c>
      <c r="H4" s="828" t="s">
        <v>273</v>
      </c>
      <c r="I4" s="1136"/>
      <c r="J4" s="826" t="s">
        <v>159</v>
      </c>
      <c r="K4" s="826" t="s">
        <v>8</v>
      </c>
      <c r="L4" s="826" t="s">
        <v>9</v>
      </c>
    </row>
    <row r="5" spans="1:12" ht="24" customHeight="1" x14ac:dyDescent="0.5">
      <c r="A5" s="1091" t="s">
        <v>61</v>
      </c>
      <c r="B5" s="1092"/>
      <c r="C5" s="1093"/>
      <c r="D5" s="753">
        <f>D7+D11+D35</f>
        <v>5708860</v>
      </c>
      <c r="E5" s="753">
        <f>E7+E11+E35</f>
        <v>0</v>
      </c>
      <c r="F5" s="758">
        <f>F7+F11+F35</f>
        <v>1843260</v>
      </c>
      <c r="G5" s="753">
        <f>G7+G11+G35</f>
        <v>3239750</v>
      </c>
      <c r="H5" s="753">
        <f>H7+H11+H35</f>
        <v>625850</v>
      </c>
      <c r="I5" s="755">
        <f>SUM(I7+I11+I35)</f>
        <v>1813985.26</v>
      </c>
      <c r="J5" s="755">
        <f>SUM(J7+J11+J35)</f>
        <v>3894874.74</v>
      </c>
      <c r="K5" s="755">
        <f>SUM(K7+K11+K35)</f>
        <v>0</v>
      </c>
      <c r="L5" s="740"/>
    </row>
    <row r="6" spans="1:12" ht="26.25" customHeight="1" x14ac:dyDescent="0.5">
      <c r="A6" s="1091" t="s">
        <v>62</v>
      </c>
      <c r="B6" s="1092"/>
      <c r="C6" s="1093"/>
      <c r="D6" s="753"/>
      <c r="E6" s="722"/>
      <c r="F6" s="722"/>
      <c r="G6" s="722"/>
      <c r="H6" s="722"/>
      <c r="I6" s="755"/>
      <c r="J6" s="467"/>
      <c r="K6" s="467"/>
      <c r="L6" s="740"/>
    </row>
    <row r="7" spans="1:12" ht="30" customHeight="1" x14ac:dyDescent="0.5">
      <c r="A7" s="1107" t="s">
        <v>167</v>
      </c>
      <c r="B7" s="1108"/>
      <c r="C7" s="1109"/>
      <c r="D7" s="753">
        <f t="shared" ref="D7:K7" si="0">D8</f>
        <v>494950</v>
      </c>
      <c r="E7" s="753">
        <f t="shared" si="0"/>
        <v>0</v>
      </c>
      <c r="F7" s="754">
        <f t="shared" si="0"/>
        <v>34310</v>
      </c>
      <c r="G7" s="753">
        <f t="shared" si="0"/>
        <v>426140</v>
      </c>
      <c r="H7" s="753">
        <f t="shared" si="0"/>
        <v>34500</v>
      </c>
      <c r="I7" s="755">
        <f t="shared" si="0"/>
        <v>376487.87</v>
      </c>
      <c r="J7" s="755">
        <f t="shared" si="0"/>
        <v>118462.13</v>
      </c>
      <c r="K7" s="755">
        <f t="shared" si="0"/>
        <v>0</v>
      </c>
      <c r="L7" s="740"/>
    </row>
    <row r="8" spans="1:12" ht="72.75" customHeight="1" x14ac:dyDescent="0.5">
      <c r="A8" s="1110" t="s">
        <v>168</v>
      </c>
      <c r="B8" s="1110"/>
      <c r="C8" s="1110"/>
      <c r="D8" s="756">
        <f>SUM(D9:D10)</f>
        <v>494950</v>
      </c>
      <c r="E8" s="756">
        <f>SUM(E9:E10)</f>
        <v>0</v>
      </c>
      <c r="F8" s="756">
        <f>SUM(F9:F10)</f>
        <v>34310</v>
      </c>
      <c r="G8" s="756">
        <f>SUM(G9:G10)</f>
        <v>426140</v>
      </c>
      <c r="H8" s="756">
        <f>SUM(H9:H10)</f>
        <v>34500</v>
      </c>
      <c r="I8" s="118">
        <f>I9+I10</f>
        <v>376487.87</v>
      </c>
      <c r="J8" s="118">
        <f>J9+J10</f>
        <v>118462.13</v>
      </c>
      <c r="K8" s="755">
        <f>K9+K10</f>
        <v>0</v>
      </c>
      <c r="L8" s="740"/>
    </row>
    <row r="9" spans="1:12" ht="172.5" customHeight="1" x14ac:dyDescent="0.5">
      <c r="A9" s="742" t="s">
        <v>272</v>
      </c>
      <c r="B9" s="728" t="s">
        <v>169</v>
      </c>
      <c r="C9" s="322" t="s">
        <v>43</v>
      </c>
      <c r="D9" s="444">
        <v>330750</v>
      </c>
      <c r="E9" s="444">
        <v>0</v>
      </c>
      <c r="F9" s="445">
        <v>15410</v>
      </c>
      <c r="G9" s="444">
        <v>315340</v>
      </c>
      <c r="H9" s="444">
        <v>0</v>
      </c>
      <c r="I9" s="544">
        <f>D9-J9-K9</f>
        <v>309141</v>
      </c>
      <c r="J9" s="445">
        <v>21609</v>
      </c>
      <c r="K9" s="445">
        <v>0</v>
      </c>
      <c r="L9" s="322"/>
    </row>
    <row r="10" spans="1:12" ht="80.25" customHeight="1" x14ac:dyDescent="0.5">
      <c r="A10" s="742" t="s">
        <v>171</v>
      </c>
      <c r="B10" s="728" t="s">
        <v>90</v>
      </c>
      <c r="C10" s="322" t="s">
        <v>43</v>
      </c>
      <c r="D10" s="470">
        <v>164200</v>
      </c>
      <c r="E10" s="470">
        <v>0</v>
      </c>
      <c r="F10" s="471">
        <v>18900</v>
      </c>
      <c r="G10" s="470">
        <v>110800</v>
      </c>
      <c r="H10" s="470">
        <v>34500</v>
      </c>
      <c r="I10" s="544">
        <f>D10-J10-K10</f>
        <v>67346.87</v>
      </c>
      <c r="J10" s="471">
        <v>96853.13</v>
      </c>
      <c r="K10" s="471">
        <v>0</v>
      </c>
      <c r="L10" s="322"/>
    </row>
    <row r="11" spans="1:12" ht="27" customHeight="1" x14ac:dyDescent="0.5">
      <c r="A11" s="1107" t="s">
        <v>63</v>
      </c>
      <c r="B11" s="1108"/>
      <c r="C11" s="1109"/>
      <c r="D11" s="757">
        <f t="shared" ref="D11:K11" si="1">SUM(D12+D28+D33)</f>
        <v>4572970</v>
      </c>
      <c r="E11" s="757">
        <f t="shared" si="1"/>
        <v>0</v>
      </c>
      <c r="F11" s="758">
        <f t="shared" si="1"/>
        <v>1644090</v>
      </c>
      <c r="G11" s="757">
        <f t="shared" si="1"/>
        <v>2428780</v>
      </c>
      <c r="H11" s="757">
        <f t="shared" si="1"/>
        <v>500100</v>
      </c>
      <c r="I11" s="757">
        <f t="shared" si="1"/>
        <v>1333482.5499999998</v>
      </c>
      <c r="J11" s="772">
        <f t="shared" si="1"/>
        <v>3239487.45</v>
      </c>
      <c r="K11" s="757">
        <f t="shared" si="1"/>
        <v>0</v>
      </c>
      <c r="L11" s="759"/>
    </row>
    <row r="12" spans="1:12" ht="42.75" customHeight="1" x14ac:dyDescent="0.5">
      <c r="A12" s="1107" t="s">
        <v>172</v>
      </c>
      <c r="B12" s="1108"/>
      <c r="C12" s="1109"/>
      <c r="D12" s="753">
        <f t="shared" ref="D12:K12" si="2">SUM(D13:D27)</f>
        <v>3732630</v>
      </c>
      <c r="E12" s="753">
        <f t="shared" si="2"/>
        <v>0</v>
      </c>
      <c r="F12" s="758">
        <f t="shared" si="2"/>
        <v>1376360</v>
      </c>
      <c r="G12" s="757">
        <f t="shared" si="2"/>
        <v>1982070</v>
      </c>
      <c r="H12" s="753">
        <f t="shared" si="2"/>
        <v>374200</v>
      </c>
      <c r="I12" s="79">
        <f t="shared" si="2"/>
        <v>1112740.1299999999</v>
      </c>
      <c r="J12" s="79">
        <f t="shared" si="2"/>
        <v>2619889.87</v>
      </c>
      <c r="K12" s="79">
        <f t="shared" si="2"/>
        <v>0</v>
      </c>
      <c r="L12" s="759"/>
    </row>
    <row r="13" spans="1:12" ht="108.75" customHeight="1" x14ac:dyDescent="0.5">
      <c r="A13" s="42" t="s">
        <v>173</v>
      </c>
      <c r="B13" s="188" t="s">
        <v>94</v>
      </c>
      <c r="C13" s="322" t="s">
        <v>43</v>
      </c>
      <c r="D13" s="444">
        <v>462000</v>
      </c>
      <c r="E13" s="444">
        <v>0</v>
      </c>
      <c r="F13" s="445">
        <v>279000</v>
      </c>
      <c r="G13" s="444">
        <v>180000</v>
      </c>
      <c r="H13" s="444">
        <v>3000</v>
      </c>
      <c r="I13" s="393">
        <f t="shared" ref="I13:I25" si="3">D13-J13-K13</f>
        <v>109457.09999999998</v>
      </c>
      <c r="J13" s="553">
        <v>352542.9</v>
      </c>
      <c r="K13" s="445">
        <v>0</v>
      </c>
      <c r="L13" s="322"/>
    </row>
    <row r="14" spans="1:12" ht="136.5" customHeight="1" x14ac:dyDescent="0.5">
      <c r="A14" s="42" t="s">
        <v>174</v>
      </c>
      <c r="B14" s="188" t="s">
        <v>185</v>
      </c>
      <c r="C14" s="322" t="s">
        <v>43</v>
      </c>
      <c r="D14" s="444">
        <v>432300</v>
      </c>
      <c r="E14" s="444">
        <v>0</v>
      </c>
      <c r="F14" s="445">
        <v>120000</v>
      </c>
      <c r="G14" s="444">
        <v>309200</v>
      </c>
      <c r="H14" s="444">
        <v>3100</v>
      </c>
      <c r="I14" s="393">
        <f t="shared" si="3"/>
        <v>276561</v>
      </c>
      <c r="J14" s="445">
        <v>155739</v>
      </c>
      <c r="K14" s="445">
        <v>0</v>
      </c>
      <c r="L14" s="322"/>
    </row>
    <row r="15" spans="1:12" ht="159" customHeight="1" x14ac:dyDescent="0.5">
      <c r="A15" s="42" t="s">
        <v>175</v>
      </c>
      <c r="B15" s="188" t="s">
        <v>186</v>
      </c>
      <c r="C15" s="322" t="s">
        <v>43</v>
      </c>
      <c r="D15" s="444">
        <v>62580</v>
      </c>
      <c r="E15" s="444">
        <v>0</v>
      </c>
      <c r="F15" s="445">
        <v>57880</v>
      </c>
      <c r="G15" s="444">
        <v>4700</v>
      </c>
      <c r="H15" s="444">
        <v>0</v>
      </c>
      <c r="I15" s="393">
        <f t="shared" si="3"/>
        <v>30969</v>
      </c>
      <c r="J15" s="445">
        <v>31611</v>
      </c>
      <c r="K15" s="445">
        <v>0</v>
      </c>
      <c r="L15" s="322"/>
    </row>
    <row r="16" spans="1:12" ht="161.25" customHeight="1" x14ac:dyDescent="0.5">
      <c r="A16" s="42" t="s">
        <v>176</v>
      </c>
      <c r="B16" s="188" t="s">
        <v>187</v>
      </c>
      <c r="C16" s="322" t="s">
        <v>43</v>
      </c>
      <c r="D16" s="470">
        <v>253660</v>
      </c>
      <c r="E16" s="470">
        <v>0</v>
      </c>
      <c r="F16" s="471">
        <v>100540</v>
      </c>
      <c r="G16" s="470">
        <v>152120</v>
      </c>
      <c r="H16" s="470">
        <v>1000</v>
      </c>
      <c r="I16" s="11">
        <f t="shared" si="3"/>
        <v>2211.5100000000093</v>
      </c>
      <c r="J16" s="471">
        <v>251448.49</v>
      </c>
      <c r="K16" s="471">
        <v>0</v>
      </c>
      <c r="L16" s="741"/>
    </row>
    <row r="17" spans="1:12" ht="159" customHeight="1" x14ac:dyDescent="0.5">
      <c r="A17" s="184" t="s">
        <v>333</v>
      </c>
      <c r="B17" s="188" t="s">
        <v>188</v>
      </c>
      <c r="C17" s="322" t="s">
        <v>43</v>
      </c>
      <c r="D17" s="471">
        <v>142540</v>
      </c>
      <c r="E17" s="471"/>
      <c r="F17" s="471">
        <v>109260</v>
      </c>
      <c r="G17" s="471">
        <v>32280</v>
      </c>
      <c r="H17" s="471">
        <v>1000</v>
      </c>
      <c r="I17" s="11">
        <f t="shared" si="3"/>
        <v>2424.7999999999884</v>
      </c>
      <c r="J17" s="471">
        <v>140115.20000000001</v>
      </c>
      <c r="K17" s="471">
        <v>0</v>
      </c>
      <c r="L17" s="741"/>
    </row>
    <row r="18" spans="1:12" ht="97.5" customHeight="1" x14ac:dyDescent="0.5">
      <c r="A18" s="42" t="s">
        <v>334</v>
      </c>
      <c r="B18" s="188" t="s">
        <v>190</v>
      </c>
      <c r="C18" s="322" t="s">
        <v>43</v>
      </c>
      <c r="D18" s="444">
        <v>299700</v>
      </c>
      <c r="E18" s="444">
        <v>0</v>
      </c>
      <c r="F18" s="445">
        <v>140000</v>
      </c>
      <c r="G18" s="444">
        <v>135000</v>
      </c>
      <c r="H18" s="444">
        <v>24700</v>
      </c>
      <c r="I18" s="393">
        <f t="shared" si="3"/>
        <v>24701</v>
      </c>
      <c r="J18" s="445">
        <v>274999</v>
      </c>
      <c r="K18" s="445">
        <v>0</v>
      </c>
      <c r="L18" s="322"/>
    </row>
    <row r="19" spans="1:12" ht="99" customHeight="1" x14ac:dyDescent="0.5">
      <c r="A19" s="602" t="s">
        <v>310</v>
      </c>
      <c r="B19" s="188" t="s">
        <v>191</v>
      </c>
      <c r="C19" s="322" t="s">
        <v>43</v>
      </c>
      <c r="D19" s="470">
        <v>248580</v>
      </c>
      <c r="E19" s="470">
        <v>0</v>
      </c>
      <c r="F19" s="471">
        <v>123640</v>
      </c>
      <c r="G19" s="470">
        <v>123340</v>
      </c>
      <c r="H19" s="470">
        <v>1600</v>
      </c>
      <c r="I19" s="11">
        <f t="shared" si="3"/>
        <v>99988.609999999986</v>
      </c>
      <c r="J19" s="471">
        <v>148591.39000000001</v>
      </c>
      <c r="K19" s="471">
        <v>0</v>
      </c>
      <c r="L19" s="741"/>
    </row>
    <row r="20" spans="1:12" ht="57.75" customHeight="1" x14ac:dyDescent="0.5">
      <c r="A20" s="602" t="s">
        <v>299</v>
      </c>
      <c r="B20" s="188" t="s">
        <v>193</v>
      </c>
      <c r="C20" s="322" t="s">
        <v>43</v>
      </c>
      <c r="D20" s="470">
        <v>24330</v>
      </c>
      <c r="E20" s="470">
        <v>0</v>
      </c>
      <c r="F20" s="471">
        <v>0</v>
      </c>
      <c r="G20" s="470">
        <v>24330</v>
      </c>
      <c r="H20" s="470">
        <v>0</v>
      </c>
      <c r="I20" s="11">
        <f t="shared" si="3"/>
        <v>3755</v>
      </c>
      <c r="J20" s="471">
        <v>20575</v>
      </c>
      <c r="K20" s="471"/>
      <c r="L20" s="788" t="s">
        <v>349</v>
      </c>
    </row>
    <row r="21" spans="1:12" ht="78" customHeight="1" x14ac:dyDescent="0.5">
      <c r="A21" s="602" t="s">
        <v>314</v>
      </c>
      <c r="B21" s="188" t="s">
        <v>197</v>
      </c>
      <c r="C21" s="322" t="s">
        <v>43</v>
      </c>
      <c r="D21" s="444">
        <v>297600</v>
      </c>
      <c r="E21" s="444">
        <v>0</v>
      </c>
      <c r="F21" s="445">
        <v>90000</v>
      </c>
      <c r="G21" s="444">
        <v>89600</v>
      </c>
      <c r="H21" s="444">
        <v>118000</v>
      </c>
      <c r="I21" s="11">
        <f t="shared" si="3"/>
        <v>193170</v>
      </c>
      <c r="J21" s="445">
        <v>104430</v>
      </c>
      <c r="K21" s="445">
        <v>0</v>
      </c>
      <c r="L21" s="740"/>
    </row>
    <row r="22" spans="1:12" ht="136.5" customHeight="1" x14ac:dyDescent="0.5">
      <c r="A22" s="602" t="s">
        <v>300</v>
      </c>
      <c r="B22" s="188" t="s">
        <v>196</v>
      </c>
      <c r="C22" s="322" t="s">
        <v>43</v>
      </c>
      <c r="D22" s="470">
        <v>299100</v>
      </c>
      <c r="E22" s="470">
        <v>0</v>
      </c>
      <c r="F22" s="471">
        <v>60000</v>
      </c>
      <c r="G22" s="470">
        <v>239100</v>
      </c>
      <c r="H22" s="470">
        <v>0</v>
      </c>
      <c r="I22" s="11">
        <f t="shared" si="3"/>
        <v>49213.200000000012</v>
      </c>
      <c r="J22" s="471">
        <v>249886.8</v>
      </c>
      <c r="K22" s="471">
        <v>0</v>
      </c>
      <c r="L22" s="788" t="s">
        <v>349</v>
      </c>
    </row>
    <row r="23" spans="1:12" ht="138" customHeight="1" x14ac:dyDescent="0.5">
      <c r="A23" s="602" t="s">
        <v>335</v>
      </c>
      <c r="B23" s="188" t="s">
        <v>189</v>
      </c>
      <c r="C23" s="322" t="s">
        <v>43</v>
      </c>
      <c r="D23" s="444">
        <v>163200</v>
      </c>
      <c r="E23" s="444">
        <v>0</v>
      </c>
      <c r="F23" s="445">
        <v>61200</v>
      </c>
      <c r="G23" s="444">
        <v>102000</v>
      </c>
      <c r="H23" s="444">
        <v>0</v>
      </c>
      <c r="I23" s="393">
        <f t="shared" si="3"/>
        <v>1780</v>
      </c>
      <c r="J23" s="445">
        <v>161420</v>
      </c>
      <c r="K23" s="445">
        <v>0</v>
      </c>
      <c r="L23" s="788" t="s">
        <v>349</v>
      </c>
    </row>
    <row r="24" spans="1:12" ht="133.5" customHeight="1" x14ac:dyDescent="0.5">
      <c r="A24" s="602" t="s">
        <v>315</v>
      </c>
      <c r="B24" s="188" t="s">
        <v>86</v>
      </c>
      <c r="C24" s="322" t="s">
        <v>43</v>
      </c>
      <c r="D24" s="444">
        <v>369960</v>
      </c>
      <c r="E24" s="444">
        <v>0</v>
      </c>
      <c r="F24" s="445">
        <v>13720</v>
      </c>
      <c r="G24" s="444">
        <v>180240</v>
      </c>
      <c r="H24" s="444">
        <v>176000</v>
      </c>
      <c r="I24" s="393">
        <f t="shared" si="3"/>
        <v>183370</v>
      </c>
      <c r="J24" s="445">
        <v>186590</v>
      </c>
      <c r="K24" s="445">
        <v>0</v>
      </c>
      <c r="L24" s="322"/>
    </row>
    <row r="25" spans="1:12" ht="96" customHeight="1" x14ac:dyDescent="0.5">
      <c r="A25" s="602" t="s">
        <v>336</v>
      </c>
      <c r="B25" s="188" t="s">
        <v>92</v>
      </c>
      <c r="C25" s="322" t="s">
        <v>43</v>
      </c>
      <c r="D25" s="470">
        <v>177080</v>
      </c>
      <c r="E25" s="470">
        <v>0</v>
      </c>
      <c r="F25" s="471">
        <v>110220</v>
      </c>
      <c r="G25" s="470">
        <v>65960</v>
      </c>
      <c r="H25" s="470">
        <v>900</v>
      </c>
      <c r="I25" s="11">
        <f t="shared" si="3"/>
        <v>35775.910000000003</v>
      </c>
      <c r="J25" s="471">
        <v>141304.09</v>
      </c>
      <c r="K25" s="471">
        <v>0</v>
      </c>
      <c r="L25" s="741"/>
    </row>
    <row r="26" spans="1:12" ht="157.5" customHeight="1" x14ac:dyDescent="0.5">
      <c r="A26" s="42" t="s">
        <v>337</v>
      </c>
      <c r="B26" s="188" t="s">
        <v>192</v>
      </c>
      <c r="C26" s="322" t="s">
        <v>43</v>
      </c>
      <c r="D26" s="470">
        <v>200000</v>
      </c>
      <c r="E26" s="470">
        <v>0</v>
      </c>
      <c r="F26" s="471">
        <v>80000</v>
      </c>
      <c r="G26" s="470">
        <v>120000</v>
      </c>
      <c r="H26" s="470">
        <v>0</v>
      </c>
      <c r="I26" s="11">
        <f>D26-J26-K26</f>
        <v>49195</v>
      </c>
      <c r="J26" s="471">
        <v>150805</v>
      </c>
      <c r="K26" s="471"/>
      <c r="L26" s="788" t="s">
        <v>349</v>
      </c>
    </row>
    <row r="27" spans="1:12" ht="196.5" customHeight="1" x14ac:dyDescent="0.5">
      <c r="A27" s="42" t="s">
        <v>316</v>
      </c>
      <c r="B27" s="188" t="s">
        <v>86</v>
      </c>
      <c r="C27" s="322" t="s">
        <v>43</v>
      </c>
      <c r="D27" s="444">
        <v>300000</v>
      </c>
      <c r="E27" s="61">
        <v>0</v>
      </c>
      <c r="F27" s="61">
        <v>30900</v>
      </c>
      <c r="G27" s="61">
        <v>224200</v>
      </c>
      <c r="H27" s="61">
        <v>44900</v>
      </c>
      <c r="I27" s="393">
        <f>D27-J27-K27</f>
        <v>50168</v>
      </c>
      <c r="J27" s="445">
        <v>249832</v>
      </c>
      <c r="K27" s="445">
        <v>0</v>
      </c>
      <c r="L27" s="322"/>
    </row>
    <row r="28" spans="1:12" ht="52.5" customHeight="1" x14ac:dyDescent="0.5">
      <c r="A28" s="1091" t="s">
        <v>198</v>
      </c>
      <c r="B28" s="1092"/>
      <c r="C28" s="1093"/>
      <c r="D28" s="753">
        <f t="shared" ref="D28:I28" si="4">SUM(D29:D32)</f>
        <v>802950</v>
      </c>
      <c r="E28" s="753">
        <f t="shared" si="4"/>
        <v>0</v>
      </c>
      <c r="F28" s="754">
        <f t="shared" si="4"/>
        <v>250000</v>
      </c>
      <c r="G28" s="753">
        <f t="shared" si="4"/>
        <v>427050</v>
      </c>
      <c r="H28" s="753">
        <f t="shared" si="4"/>
        <v>125900</v>
      </c>
      <c r="I28" s="79">
        <f t="shared" si="4"/>
        <v>220069.41999999998</v>
      </c>
      <c r="J28" s="79">
        <f>J29+J30+J31+J32</f>
        <v>582880.58000000007</v>
      </c>
      <c r="K28" s="79">
        <f>K29+K30+K31+K32</f>
        <v>0</v>
      </c>
      <c r="L28" s="741"/>
    </row>
    <row r="29" spans="1:12" ht="81" customHeight="1" x14ac:dyDescent="0.5">
      <c r="A29" s="603" t="s">
        <v>338</v>
      </c>
      <c r="B29" s="188" t="s">
        <v>203</v>
      </c>
      <c r="C29" s="322" t="s">
        <v>43</v>
      </c>
      <c r="D29" s="471">
        <v>247850</v>
      </c>
      <c r="E29" s="471">
        <v>0</v>
      </c>
      <c r="F29" s="471">
        <v>84600</v>
      </c>
      <c r="G29" s="471">
        <v>42850</v>
      </c>
      <c r="H29" s="471">
        <v>120400</v>
      </c>
      <c r="I29" s="11">
        <f>D29-J29-K29</f>
        <v>167401.4</v>
      </c>
      <c r="J29" s="471">
        <v>80448.600000000006</v>
      </c>
      <c r="K29" s="471">
        <v>0</v>
      </c>
      <c r="L29" s="741"/>
    </row>
    <row r="30" spans="1:12" ht="115.5" customHeight="1" x14ac:dyDescent="0.5">
      <c r="A30" s="602" t="s">
        <v>339</v>
      </c>
      <c r="B30" s="188" t="s">
        <v>204</v>
      </c>
      <c r="C30" s="322" t="s">
        <v>43</v>
      </c>
      <c r="D30" s="470">
        <v>213600</v>
      </c>
      <c r="E30" s="470">
        <v>0</v>
      </c>
      <c r="F30" s="471">
        <v>70000</v>
      </c>
      <c r="G30" s="470">
        <v>142100</v>
      </c>
      <c r="H30" s="470">
        <v>1500</v>
      </c>
      <c r="I30" s="11">
        <f>D30-J30-K30</f>
        <v>1765.0799999999872</v>
      </c>
      <c r="J30" s="471">
        <v>211834.92</v>
      </c>
      <c r="K30" s="471">
        <v>0</v>
      </c>
      <c r="L30" s="741"/>
    </row>
    <row r="31" spans="1:12" ht="96" customHeight="1" x14ac:dyDescent="0.5">
      <c r="A31" s="42" t="s">
        <v>201</v>
      </c>
      <c r="B31" s="188" t="s">
        <v>205</v>
      </c>
      <c r="C31" s="322" t="s">
        <v>43</v>
      </c>
      <c r="D31" s="470">
        <v>110500</v>
      </c>
      <c r="E31" s="470">
        <v>0</v>
      </c>
      <c r="F31" s="471">
        <v>95400</v>
      </c>
      <c r="G31" s="470">
        <v>11100</v>
      </c>
      <c r="H31" s="470">
        <v>4000</v>
      </c>
      <c r="I31" s="11">
        <f>D31-J31-K31</f>
        <v>49222.94</v>
      </c>
      <c r="J31" s="471">
        <v>61277.06</v>
      </c>
      <c r="K31" s="471">
        <v>0</v>
      </c>
      <c r="L31" s="741"/>
    </row>
    <row r="32" spans="1:12" ht="160.5" customHeight="1" x14ac:dyDescent="0.5">
      <c r="A32" s="42" t="s">
        <v>202</v>
      </c>
      <c r="B32" s="188" t="s">
        <v>35</v>
      </c>
      <c r="C32" s="322" t="s">
        <v>43</v>
      </c>
      <c r="D32" s="470">
        <v>231000</v>
      </c>
      <c r="E32" s="470">
        <v>0</v>
      </c>
      <c r="F32" s="471">
        <v>0</v>
      </c>
      <c r="G32" s="470">
        <v>231000</v>
      </c>
      <c r="H32" s="470">
        <v>0</v>
      </c>
      <c r="I32" s="11">
        <f>D32-J32-K32</f>
        <v>1680</v>
      </c>
      <c r="J32" s="471">
        <v>229320</v>
      </c>
      <c r="K32" s="471">
        <v>0</v>
      </c>
      <c r="L32" s="788" t="s">
        <v>349</v>
      </c>
    </row>
    <row r="33" spans="1:12" ht="48.75" customHeight="1" x14ac:dyDescent="0.5">
      <c r="A33" s="1107" t="s">
        <v>206</v>
      </c>
      <c r="B33" s="1108"/>
      <c r="C33" s="1109"/>
      <c r="D33" s="753">
        <f>D34</f>
        <v>37390</v>
      </c>
      <c r="E33" s="753">
        <f>E34</f>
        <v>0</v>
      </c>
      <c r="F33" s="754">
        <f>F34</f>
        <v>17730</v>
      </c>
      <c r="G33" s="753">
        <f>G34</f>
        <v>19660</v>
      </c>
      <c r="H33" s="79"/>
      <c r="I33" s="79">
        <f>I34</f>
        <v>673</v>
      </c>
      <c r="J33" s="79">
        <f>J34</f>
        <v>36717</v>
      </c>
      <c r="K33" s="79">
        <f>K34</f>
        <v>0</v>
      </c>
      <c r="L33" s="741"/>
    </row>
    <row r="34" spans="1:12" ht="163.5" customHeight="1" x14ac:dyDescent="0.5">
      <c r="A34" s="188" t="s">
        <v>207</v>
      </c>
      <c r="B34" s="188" t="s">
        <v>208</v>
      </c>
      <c r="C34" s="322" t="s">
        <v>43</v>
      </c>
      <c r="D34" s="470">
        <v>37390</v>
      </c>
      <c r="E34" s="470">
        <v>0</v>
      </c>
      <c r="F34" s="471">
        <v>17730</v>
      </c>
      <c r="G34" s="470">
        <v>19660</v>
      </c>
      <c r="H34" s="470">
        <v>0</v>
      </c>
      <c r="I34" s="11">
        <f>D34-J34-K34</f>
        <v>673</v>
      </c>
      <c r="J34" s="471">
        <v>36717</v>
      </c>
      <c r="K34" s="471">
        <v>0</v>
      </c>
      <c r="L34" s="788" t="s">
        <v>349</v>
      </c>
    </row>
    <row r="35" spans="1:12" ht="24" customHeight="1" x14ac:dyDescent="0.5">
      <c r="A35" s="1111" t="s">
        <v>67</v>
      </c>
      <c r="B35" s="1112"/>
      <c r="C35" s="1113"/>
      <c r="D35" s="760">
        <f t="shared" ref="D35:K35" si="5">D36</f>
        <v>640940</v>
      </c>
      <c r="E35" s="760">
        <f t="shared" si="5"/>
        <v>0</v>
      </c>
      <c r="F35" s="761">
        <f t="shared" si="5"/>
        <v>164860</v>
      </c>
      <c r="G35" s="760">
        <f t="shared" si="5"/>
        <v>384830</v>
      </c>
      <c r="H35" s="760">
        <f t="shared" si="5"/>
        <v>91250</v>
      </c>
      <c r="I35" s="118">
        <f t="shared" si="5"/>
        <v>104014.84</v>
      </c>
      <c r="J35" s="118">
        <f t="shared" si="5"/>
        <v>536925.16</v>
      </c>
      <c r="K35" s="118">
        <f t="shared" si="5"/>
        <v>0</v>
      </c>
      <c r="L35" s="762"/>
    </row>
    <row r="36" spans="1:12" ht="39.75" customHeight="1" x14ac:dyDescent="0.5">
      <c r="A36" s="1114" t="s">
        <v>209</v>
      </c>
      <c r="B36" s="1115"/>
      <c r="C36" s="1116"/>
      <c r="D36" s="753">
        <f>SUM(D37:D40)</f>
        <v>640940</v>
      </c>
      <c r="E36" s="753">
        <f>SUM(E37:E40)</f>
        <v>0</v>
      </c>
      <c r="F36" s="754">
        <f>SUM(F37:F40)</f>
        <v>164860</v>
      </c>
      <c r="G36" s="753">
        <f>SUM(G37:G40)</f>
        <v>384830</v>
      </c>
      <c r="H36" s="753">
        <f>SUM(H37:H40)</f>
        <v>91250</v>
      </c>
      <c r="I36" s="79">
        <f>I37+I38+I39+I40</f>
        <v>104014.84</v>
      </c>
      <c r="J36" s="79">
        <f>J37+J38+J39+J40</f>
        <v>536925.16</v>
      </c>
      <c r="K36" s="79">
        <f>K37+K38+K39+K40</f>
        <v>0</v>
      </c>
      <c r="L36" s="741"/>
    </row>
    <row r="37" spans="1:12" ht="156" customHeight="1" x14ac:dyDescent="0.5">
      <c r="A37" s="186" t="s">
        <v>223</v>
      </c>
      <c r="B37" s="188" t="s">
        <v>212</v>
      </c>
      <c r="C37" s="188" t="s">
        <v>43</v>
      </c>
      <c r="D37" s="470">
        <v>187750</v>
      </c>
      <c r="E37" s="470">
        <v>0</v>
      </c>
      <c r="F37" s="471">
        <v>0</v>
      </c>
      <c r="G37" s="470">
        <v>187750</v>
      </c>
      <c r="H37" s="470">
        <v>0</v>
      </c>
      <c r="I37" s="11">
        <f>D37-J37-K37</f>
        <v>200</v>
      </c>
      <c r="J37" s="471">
        <v>187550</v>
      </c>
      <c r="K37" s="471"/>
      <c r="L37" s="788" t="s">
        <v>349</v>
      </c>
    </row>
    <row r="38" spans="1:12" ht="109.5" customHeight="1" x14ac:dyDescent="0.5">
      <c r="A38" s="186" t="s">
        <v>222</v>
      </c>
      <c r="B38" s="188" t="s">
        <v>213</v>
      </c>
      <c r="C38" s="188" t="s">
        <v>43</v>
      </c>
      <c r="D38" s="444">
        <v>174550</v>
      </c>
      <c r="E38" s="444">
        <v>0</v>
      </c>
      <c r="F38" s="445">
        <v>63000</v>
      </c>
      <c r="G38" s="444">
        <v>51500</v>
      </c>
      <c r="H38" s="444">
        <v>60050</v>
      </c>
      <c r="I38" s="393">
        <f>D38-J38-K38</f>
        <v>71856.84</v>
      </c>
      <c r="J38" s="445">
        <v>102693.16</v>
      </c>
      <c r="K38" s="445">
        <v>0</v>
      </c>
      <c r="L38" s="322"/>
    </row>
    <row r="39" spans="1:12" ht="99.75" customHeight="1" x14ac:dyDescent="0.5">
      <c r="A39" s="186" t="s">
        <v>340</v>
      </c>
      <c r="B39" s="188" t="s">
        <v>65</v>
      </c>
      <c r="C39" s="188" t="s">
        <v>43</v>
      </c>
      <c r="D39" s="444">
        <v>108800</v>
      </c>
      <c r="E39" s="444">
        <v>0</v>
      </c>
      <c r="F39" s="445">
        <v>30000</v>
      </c>
      <c r="G39" s="444">
        <v>66600</v>
      </c>
      <c r="H39" s="444">
        <v>12200</v>
      </c>
      <c r="I39" s="393">
        <f>D39-J39-K39</f>
        <v>12958</v>
      </c>
      <c r="J39" s="445">
        <v>95842</v>
      </c>
      <c r="K39" s="445">
        <v>0</v>
      </c>
      <c r="L39" s="322"/>
    </row>
    <row r="40" spans="1:12" ht="111" customHeight="1" x14ac:dyDescent="0.5">
      <c r="A40" s="188" t="s">
        <v>211</v>
      </c>
      <c r="B40" s="188" t="s">
        <v>214</v>
      </c>
      <c r="C40" s="188" t="s">
        <v>43</v>
      </c>
      <c r="D40" s="445">
        <v>169840</v>
      </c>
      <c r="E40" s="445">
        <v>0</v>
      </c>
      <c r="F40" s="445">
        <v>71860</v>
      </c>
      <c r="G40" s="445">
        <v>78980</v>
      </c>
      <c r="H40" s="445">
        <v>19000</v>
      </c>
      <c r="I40" s="393">
        <f>D40-J40-K40</f>
        <v>19000</v>
      </c>
      <c r="J40" s="445">
        <v>150840</v>
      </c>
      <c r="K40" s="445">
        <v>0</v>
      </c>
      <c r="L40" s="322"/>
    </row>
    <row r="41" spans="1:12" ht="37.5" customHeight="1" x14ac:dyDescent="0.5">
      <c r="A41" s="1086" t="s">
        <v>274</v>
      </c>
      <c r="B41" s="1087"/>
      <c r="C41" s="836"/>
      <c r="D41" s="770">
        <f t="shared" ref="D41:L41" si="6">D35+D11+D7</f>
        <v>5708860</v>
      </c>
      <c r="E41" s="770">
        <f t="shared" si="6"/>
        <v>0</v>
      </c>
      <c r="F41" s="770">
        <f t="shared" si="6"/>
        <v>1843260</v>
      </c>
      <c r="G41" s="770">
        <f t="shared" si="6"/>
        <v>3239750</v>
      </c>
      <c r="H41" s="770">
        <f t="shared" si="6"/>
        <v>625850</v>
      </c>
      <c r="I41" s="770">
        <f t="shared" si="6"/>
        <v>1813985.2599999998</v>
      </c>
      <c r="J41" s="802">
        <f t="shared" si="6"/>
        <v>3894874.74</v>
      </c>
      <c r="K41" s="770">
        <f t="shared" si="6"/>
        <v>0</v>
      </c>
      <c r="L41" s="837">
        <f t="shared" si="6"/>
        <v>0</v>
      </c>
    </row>
    <row r="42" spans="1:12" ht="124.5" customHeight="1" x14ac:dyDescent="0.5">
      <c r="A42" s="375"/>
      <c r="B42" s="375"/>
      <c r="C42" s="376"/>
      <c r="D42" s="398"/>
      <c r="E42" s="398"/>
      <c r="F42" s="398"/>
      <c r="G42" s="398"/>
      <c r="H42" s="398"/>
      <c r="I42" s="398"/>
      <c r="J42" s="398"/>
      <c r="K42" s="398"/>
      <c r="L42" s="377"/>
    </row>
    <row r="43" spans="1:12" ht="18.75" customHeight="1" x14ac:dyDescent="0.5">
      <c r="A43" s="1104" t="s">
        <v>68</v>
      </c>
      <c r="B43" s="1105"/>
      <c r="C43" s="1106"/>
      <c r="D43" s="767">
        <f t="shared" ref="D43:K43" si="7">D45+D48</f>
        <v>325740</v>
      </c>
      <c r="E43" s="767">
        <f t="shared" si="7"/>
        <v>0</v>
      </c>
      <c r="F43" s="767">
        <f t="shared" si="7"/>
        <v>103440</v>
      </c>
      <c r="G43" s="767">
        <f t="shared" si="7"/>
        <v>217300</v>
      </c>
      <c r="H43" s="767">
        <f t="shared" si="7"/>
        <v>5000</v>
      </c>
      <c r="I43" s="690">
        <f t="shared" si="7"/>
        <v>12676.140000000014</v>
      </c>
      <c r="J43" s="690">
        <f t="shared" si="7"/>
        <v>313063.86</v>
      </c>
      <c r="K43" s="690">
        <f t="shared" si="7"/>
        <v>0</v>
      </c>
      <c r="L43" s="768"/>
    </row>
    <row r="44" spans="1:12" ht="24.75" customHeight="1" x14ac:dyDescent="0.5">
      <c r="A44" s="1091" t="s">
        <v>69</v>
      </c>
      <c r="B44" s="1092"/>
      <c r="C44" s="1093"/>
      <c r="D44" s="660"/>
      <c r="E44" s="660"/>
      <c r="F44" s="660"/>
      <c r="G44" s="660"/>
      <c r="H44" s="660"/>
      <c r="I44" s="671"/>
      <c r="J44" s="660"/>
      <c r="K44" s="660"/>
      <c r="L44" s="729"/>
    </row>
    <row r="45" spans="1:12" ht="22.5" customHeight="1" x14ac:dyDescent="0.5">
      <c r="A45" s="1091" t="s">
        <v>215</v>
      </c>
      <c r="B45" s="1092"/>
      <c r="C45" s="1093"/>
      <c r="D45" s="758">
        <f>D46</f>
        <v>298550</v>
      </c>
      <c r="E45" s="758">
        <f t="shared" ref="E45:K46" si="8">E46</f>
        <v>0</v>
      </c>
      <c r="F45" s="758">
        <f t="shared" si="8"/>
        <v>100000</v>
      </c>
      <c r="G45" s="758">
        <f t="shared" si="8"/>
        <v>193550</v>
      </c>
      <c r="H45" s="758">
        <f t="shared" si="8"/>
        <v>5000</v>
      </c>
      <c r="I45" s="690">
        <f t="shared" si="8"/>
        <v>5236.140000000014</v>
      </c>
      <c r="J45" s="690">
        <f t="shared" si="8"/>
        <v>293313.86</v>
      </c>
      <c r="K45" s="690">
        <f t="shared" si="8"/>
        <v>0</v>
      </c>
      <c r="L45" s="729"/>
    </row>
    <row r="46" spans="1:12" ht="36.75" customHeight="1" x14ac:dyDescent="0.5">
      <c r="A46" s="1094" t="s">
        <v>216</v>
      </c>
      <c r="B46" s="1095"/>
      <c r="C46" s="1096"/>
      <c r="D46" s="758">
        <f>D47</f>
        <v>298550</v>
      </c>
      <c r="E46" s="758">
        <f t="shared" si="8"/>
        <v>0</v>
      </c>
      <c r="F46" s="758">
        <f t="shared" si="8"/>
        <v>100000</v>
      </c>
      <c r="G46" s="758">
        <f t="shared" si="8"/>
        <v>193550</v>
      </c>
      <c r="H46" s="758">
        <f t="shared" si="8"/>
        <v>5000</v>
      </c>
      <c r="I46" s="690">
        <f t="shared" si="8"/>
        <v>5236.140000000014</v>
      </c>
      <c r="J46" s="758">
        <f t="shared" si="8"/>
        <v>293313.86</v>
      </c>
      <c r="K46" s="758">
        <f t="shared" si="8"/>
        <v>0</v>
      </c>
      <c r="L46" s="729"/>
    </row>
    <row r="47" spans="1:12" ht="61.5" customHeight="1" x14ac:dyDescent="0.5">
      <c r="A47" s="602" t="s">
        <v>217</v>
      </c>
      <c r="B47" s="270" t="s">
        <v>218</v>
      </c>
      <c r="C47" s="743" t="s">
        <v>43</v>
      </c>
      <c r="D47" s="660">
        <v>298550</v>
      </c>
      <c r="E47" s="660">
        <v>0</v>
      </c>
      <c r="F47" s="660">
        <v>100000</v>
      </c>
      <c r="G47" s="660">
        <v>193550</v>
      </c>
      <c r="H47" s="660">
        <v>5000</v>
      </c>
      <c r="I47" s="671">
        <f>D47-J47-K47</f>
        <v>5236.140000000014</v>
      </c>
      <c r="J47" s="660">
        <v>293313.86</v>
      </c>
      <c r="K47" s="660">
        <v>0</v>
      </c>
      <c r="L47" s="729"/>
    </row>
    <row r="48" spans="1:12" ht="21.75" customHeight="1" x14ac:dyDescent="0.5">
      <c r="A48" s="1097" t="s">
        <v>70</v>
      </c>
      <c r="B48" s="1098"/>
      <c r="C48" s="1099"/>
      <c r="D48" s="758">
        <f>D49</f>
        <v>27190</v>
      </c>
      <c r="E48" s="758">
        <f t="shared" ref="E48:K49" si="9">E49</f>
        <v>0</v>
      </c>
      <c r="F48" s="758">
        <f t="shared" si="9"/>
        <v>3440</v>
      </c>
      <c r="G48" s="758">
        <f t="shared" si="9"/>
        <v>23750</v>
      </c>
      <c r="H48" s="758">
        <f t="shared" si="9"/>
        <v>0</v>
      </c>
      <c r="I48" s="690">
        <f t="shared" si="9"/>
        <v>7440</v>
      </c>
      <c r="J48" s="690">
        <f t="shared" si="9"/>
        <v>19750</v>
      </c>
      <c r="K48" s="690">
        <f t="shared" si="9"/>
        <v>0</v>
      </c>
      <c r="L48" s="769"/>
    </row>
    <row r="49" spans="1:12" ht="39.75" customHeight="1" x14ac:dyDescent="0.5">
      <c r="A49" s="1094" t="s">
        <v>221</v>
      </c>
      <c r="B49" s="1095"/>
      <c r="C49" s="1096"/>
      <c r="D49" s="758">
        <f>D50</f>
        <v>27190</v>
      </c>
      <c r="E49" s="758">
        <f t="shared" si="9"/>
        <v>0</v>
      </c>
      <c r="F49" s="758">
        <f t="shared" si="9"/>
        <v>3440</v>
      </c>
      <c r="G49" s="758">
        <f t="shared" si="9"/>
        <v>23750</v>
      </c>
      <c r="H49" s="758">
        <f t="shared" si="9"/>
        <v>0</v>
      </c>
      <c r="I49" s="690">
        <f t="shared" si="9"/>
        <v>7440</v>
      </c>
      <c r="J49" s="690">
        <f t="shared" si="9"/>
        <v>19750</v>
      </c>
      <c r="K49" s="690">
        <f t="shared" si="9"/>
        <v>0</v>
      </c>
      <c r="L49" s="769"/>
    </row>
    <row r="50" spans="1:12" ht="132.75" customHeight="1" x14ac:dyDescent="0.5">
      <c r="A50" s="734" t="s">
        <v>341</v>
      </c>
      <c r="B50" s="272" t="s">
        <v>38</v>
      </c>
      <c r="C50" s="743" t="s">
        <v>43</v>
      </c>
      <c r="D50" s="659">
        <v>27190</v>
      </c>
      <c r="E50" s="659">
        <v>0</v>
      </c>
      <c r="F50" s="660">
        <v>3440</v>
      </c>
      <c r="G50" s="659">
        <v>23750</v>
      </c>
      <c r="H50" s="659">
        <v>0</v>
      </c>
      <c r="I50" s="671">
        <f>D50-J50-K50</f>
        <v>7440</v>
      </c>
      <c r="J50" s="660">
        <v>19750</v>
      </c>
      <c r="K50" s="660">
        <v>0</v>
      </c>
      <c r="L50" s="788" t="s">
        <v>349</v>
      </c>
    </row>
    <row r="51" spans="1:12" ht="23.25" customHeight="1" x14ac:dyDescent="0.5">
      <c r="A51" s="1086" t="s">
        <v>275</v>
      </c>
      <c r="B51" s="1087"/>
      <c r="C51" s="763"/>
      <c r="D51" s="770">
        <f>D43</f>
        <v>325740</v>
      </c>
      <c r="E51" s="770">
        <f t="shared" ref="E51:L51" si="10">E43</f>
        <v>0</v>
      </c>
      <c r="F51" s="770">
        <f t="shared" si="10"/>
        <v>103440</v>
      </c>
      <c r="G51" s="770">
        <f t="shared" si="10"/>
        <v>217300</v>
      </c>
      <c r="H51" s="770">
        <f t="shared" si="10"/>
        <v>5000</v>
      </c>
      <c r="I51" s="770">
        <f t="shared" si="10"/>
        <v>12676.140000000014</v>
      </c>
      <c r="J51" s="770">
        <f t="shared" si="10"/>
        <v>313063.86</v>
      </c>
      <c r="K51" s="770">
        <f t="shared" si="10"/>
        <v>0</v>
      </c>
      <c r="L51" s="770">
        <f t="shared" si="10"/>
        <v>0</v>
      </c>
    </row>
    <row r="52" spans="1:12" ht="21" customHeight="1" x14ac:dyDescent="0.5">
      <c r="A52" s="1100" t="s">
        <v>10</v>
      </c>
      <c r="B52" s="1100"/>
      <c r="C52" s="771"/>
      <c r="D52" s="772">
        <f>D54+D57+D111</f>
        <v>33958300</v>
      </c>
      <c r="E52" s="772">
        <f t="shared" ref="E52:L52" si="11">E54+E57+E111</f>
        <v>581670</v>
      </c>
      <c r="F52" s="773">
        <f t="shared" si="11"/>
        <v>997130</v>
      </c>
      <c r="G52" s="772">
        <f t="shared" si="11"/>
        <v>31659700</v>
      </c>
      <c r="H52" s="772">
        <f t="shared" si="11"/>
        <v>437800</v>
      </c>
      <c r="I52" s="772">
        <f t="shared" si="11"/>
        <v>31870966.690000001</v>
      </c>
      <c r="J52" s="772">
        <f t="shared" si="11"/>
        <v>1234174.31</v>
      </c>
      <c r="K52" s="772">
        <f t="shared" si="11"/>
        <v>0</v>
      </c>
      <c r="L52" s="774">
        <f t="shared" si="11"/>
        <v>0</v>
      </c>
    </row>
    <row r="53" spans="1:12" ht="25.5" customHeight="1" x14ac:dyDescent="0.5">
      <c r="A53" s="1100" t="s">
        <v>11</v>
      </c>
      <c r="B53" s="1100"/>
      <c r="C53" s="771"/>
      <c r="D53" s="772"/>
      <c r="E53" s="723"/>
      <c r="F53" s="723"/>
      <c r="G53" s="723"/>
      <c r="H53" s="723"/>
      <c r="I53" s="775"/>
      <c r="J53" s="773"/>
      <c r="K53" s="773"/>
      <c r="L53" s="776"/>
    </row>
    <row r="54" spans="1:12" ht="52.5" customHeight="1" x14ac:dyDescent="0.5">
      <c r="A54" s="1083" t="s">
        <v>12</v>
      </c>
      <c r="B54" s="1084"/>
      <c r="C54" s="1085"/>
      <c r="D54" s="464">
        <f t="shared" ref="D54:I55" si="12">D55</f>
        <v>75000</v>
      </c>
      <c r="E54" s="464">
        <f t="shared" si="12"/>
        <v>0</v>
      </c>
      <c r="F54" s="464">
        <f t="shared" si="12"/>
        <v>54400</v>
      </c>
      <c r="G54" s="464">
        <f t="shared" si="12"/>
        <v>14400</v>
      </c>
      <c r="H54" s="464">
        <f t="shared" si="12"/>
        <v>6200</v>
      </c>
      <c r="I54" s="678">
        <f t="shared" si="12"/>
        <v>22284</v>
      </c>
      <c r="J54" s="678">
        <f>J55</f>
        <v>52716</v>
      </c>
      <c r="K54" s="723">
        <f>K55</f>
        <v>0</v>
      </c>
      <c r="L54" s="777"/>
    </row>
    <row r="55" spans="1:12" ht="35.25" customHeight="1" x14ac:dyDescent="0.5">
      <c r="A55" s="1101" t="s">
        <v>146</v>
      </c>
      <c r="B55" s="1102"/>
      <c r="C55" s="1103"/>
      <c r="D55" s="829">
        <f t="shared" si="12"/>
        <v>75000</v>
      </c>
      <c r="E55" s="829">
        <f t="shared" si="12"/>
        <v>0</v>
      </c>
      <c r="F55" s="829">
        <v>54400</v>
      </c>
      <c r="G55" s="829">
        <f t="shared" si="12"/>
        <v>14400</v>
      </c>
      <c r="H55" s="829">
        <f t="shared" si="12"/>
        <v>6200</v>
      </c>
      <c r="I55" s="830">
        <f>I56</f>
        <v>22284</v>
      </c>
      <c r="J55" s="830">
        <f>J56</f>
        <v>52716</v>
      </c>
      <c r="K55" s="779">
        <f>K56</f>
        <v>0</v>
      </c>
      <c r="L55" s="780"/>
    </row>
    <row r="56" spans="1:12" ht="56.25" customHeight="1" x14ac:dyDescent="0.5">
      <c r="A56" s="781" t="s">
        <v>59</v>
      </c>
      <c r="B56" s="42" t="s">
        <v>13</v>
      </c>
      <c r="C56" s="42" t="s">
        <v>43</v>
      </c>
      <c r="D56" s="553">
        <f>E56+F56+G56+H56</f>
        <v>75000</v>
      </c>
      <c r="E56" s="568">
        <v>0</v>
      </c>
      <c r="F56" s="553">
        <v>54400</v>
      </c>
      <c r="G56" s="568">
        <v>14400</v>
      </c>
      <c r="H56" s="568">
        <v>6200</v>
      </c>
      <c r="I56" s="661">
        <f>D56-J56-K56</f>
        <v>22284</v>
      </c>
      <c r="J56" s="660">
        <v>52716</v>
      </c>
      <c r="K56" s="712">
        <v>0</v>
      </c>
      <c r="L56" s="783"/>
    </row>
    <row r="57" spans="1:12" ht="49.5" customHeight="1" x14ac:dyDescent="0.5">
      <c r="A57" s="1083" t="s">
        <v>15</v>
      </c>
      <c r="B57" s="1084"/>
      <c r="C57" s="1085"/>
      <c r="D57" s="501">
        <f t="shared" ref="D57:J57" si="13">D58</f>
        <v>33839300</v>
      </c>
      <c r="E57" s="501">
        <f t="shared" si="13"/>
        <v>581670</v>
      </c>
      <c r="F57" s="501">
        <f t="shared" si="13"/>
        <v>942730</v>
      </c>
      <c r="G57" s="501">
        <f t="shared" si="13"/>
        <v>31612300</v>
      </c>
      <c r="H57" s="501">
        <f t="shared" si="13"/>
        <v>420600</v>
      </c>
      <c r="I57" s="825">
        <f t="shared" si="13"/>
        <v>31837682.690000001</v>
      </c>
      <c r="J57" s="501">
        <f t="shared" si="13"/>
        <v>1148458.31</v>
      </c>
      <c r="K57" s="723">
        <f>K58</f>
        <v>0</v>
      </c>
      <c r="L57" s="777"/>
    </row>
    <row r="58" spans="1:12" ht="48" customHeight="1" x14ac:dyDescent="0.5">
      <c r="A58" s="1083" t="s">
        <v>147</v>
      </c>
      <c r="B58" s="1084"/>
      <c r="C58" s="1085"/>
      <c r="D58" s="778">
        <f>D60+D97+D106+D107+D108+D59+D95+D96+D105+D109+D110</f>
        <v>33839300</v>
      </c>
      <c r="E58" s="778">
        <f>E60+E97+E106+E107+E108+E59+E95+E96+E105+E109</f>
        <v>581670</v>
      </c>
      <c r="F58" s="778">
        <f>F60+F97+F106+F107+F108+F59+F95+F96+F105+F109</f>
        <v>942730</v>
      </c>
      <c r="G58" s="778">
        <f>G60+G97+G106+G107+G108+G59+G95+G96+G105+G109</f>
        <v>31612300</v>
      </c>
      <c r="H58" s="778">
        <f>H60+H97+H106+H107+H108+H59+H95+H96+H105+H109</f>
        <v>420600</v>
      </c>
      <c r="I58" s="779">
        <f>I59+I60+I97+I106+I107+I108+I95+I96+I105</f>
        <v>31837682.690000001</v>
      </c>
      <c r="J58" s="779">
        <f>J60+J97+J106+J107+J108+J109+J110</f>
        <v>1148458.31</v>
      </c>
      <c r="K58" s="779">
        <f>K59+K60+K95+K96+K97+K105+K106+K107+K108</f>
        <v>0</v>
      </c>
      <c r="L58" s="780"/>
    </row>
    <row r="59" spans="1:12" ht="79.5" customHeight="1" x14ac:dyDescent="0.5">
      <c r="A59" s="784" t="s">
        <v>293</v>
      </c>
      <c r="B59" s="785" t="s">
        <v>50</v>
      </c>
      <c r="C59" s="42" t="s">
        <v>43</v>
      </c>
      <c r="D59" s="501">
        <v>31025700</v>
      </c>
      <c r="E59" s="501">
        <v>0</v>
      </c>
      <c r="F59" s="501">
        <v>0</v>
      </c>
      <c r="G59" s="501">
        <v>31025700</v>
      </c>
      <c r="H59" s="501">
        <v>0</v>
      </c>
      <c r="I59" s="723">
        <f>D59-J59-K59</f>
        <v>31025700</v>
      </c>
      <c r="J59" s="723"/>
      <c r="K59" s="723"/>
      <c r="L59" s="777"/>
    </row>
    <row r="60" spans="1:12" ht="114" customHeight="1" x14ac:dyDescent="0.5">
      <c r="A60" s="786" t="s">
        <v>75</v>
      </c>
      <c r="B60" s="787" t="s">
        <v>16</v>
      </c>
      <c r="C60" s="42" t="s">
        <v>14</v>
      </c>
      <c r="D60" s="501">
        <v>525000</v>
      </c>
      <c r="E60" s="500">
        <v>3670</v>
      </c>
      <c r="F60" s="501">
        <v>365530</v>
      </c>
      <c r="G60" s="500">
        <v>149500</v>
      </c>
      <c r="H60" s="500">
        <v>6300</v>
      </c>
      <c r="I60" s="723">
        <f>I61+I62+I63+I64+I65+I66+I67+I68+I69+I70+I71+I72+I73+I74+I75+I76+I77+I78+I79+I80+I81+I82+I83+I84+I85+I86+I87+I88+I89+I90+I91+I92+I93+I94</f>
        <v>137446</v>
      </c>
      <c r="J60" s="723">
        <f>J61+J62+J63+J64+J65+J66+J67+J68+J69+J70+J71+J72+J73+J74+J75+J76+J77+J78+J79+J80+J81+J82+J83+J84+J85+J86+J87+J88+J89+J90+J91+J92+J93+J94</f>
        <v>387554</v>
      </c>
      <c r="K60" s="723">
        <f>SUM(K61:K94)</f>
        <v>0</v>
      </c>
      <c r="L60" s="783"/>
    </row>
    <row r="61" spans="1:12" ht="102" customHeight="1" x14ac:dyDescent="0.5">
      <c r="A61" s="603" t="s">
        <v>354</v>
      </c>
      <c r="B61" s="188" t="s">
        <v>77</v>
      </c>
      <c r="C61" s="188" t="s">
        <v>14</v>
      </c>
      <c r="D61" s="11">
        <v>23348</v>
      </c>
      <c r="E61" s="470">
        <v>3670</v>
      </c>
      <c r="F61" s="471">
        <v>8400</v>
      </c>
      <c r="G61" s="470">
        <v>11278</v>
      </c>
      <c r="H61" s="470">
        <v>0</v>
      </c>
      <c r="I61" s="11">
        <f>D61-J61-K61</f>
        <v>11483</v>
      </c>
      <c r="J61" s="11">
        <v>11865</v>
      </c>
      <c r="K61" s="11">
        <v>0</v>
      </c>
      <c r="L61" s="788"/>
    </row>
    <row r="62" spans="1:12" ht="63.75" customHeight="1" x14ac:dyDescent="0.5">
      <c r="A62" s="603" t="s">
        <v>78</v>
      </c>
      <c r="B62" s="188" t="s">
        <v>18</v>
      </c>
      <c r="C62" s="188" t="s">
        <v>14</v>
      </c>
      <c r="D62" s="470">
        <v>37421</v>
      </c>
      <c r="E62" s="470">
        <v>0</v>
      </c>
      <c r="F62" s="471">
        <v>37421</v>
      </c>
      <c r="G62" s="470">
        <v>0</v>
      </c>
      <c r="H62" s="470">
        <v>0</v>
      </c>
      <c r="I62" s="11">
        <f t="shared" ref="I62:I96" si="14">D62-J62-K62</f>
        <v>2721</v>
      </c>
      <c r="J62" s="11">
        <v>34700</v>
      </c>
      <c r="K62" s="11">
        <v>0</v>
      </c>
      <c r="L62" s="835" t="s">
        <v>350</v>
      </c>
    </row>
    <row r="63" spans="1:12" ht="96" customHeight="1" x14ac:dyDescent="0.5">
      <c r="A63" s="603" t="s">
        <v>79</v>
      </c>
      <c r="B63" s="188" t="s">
        <v>66</v>
      </c>
      <c r="C63" s="188" t="s">
        <v>14</v>
      </c>
      <c r="D63" s="470">
        <v>11300</v>
      </c>
      <c r="E63" s="470">
        <v>0</v>
      </c>
      <c r="F63" s="471">
        <v>11300</v>
      </c>
      <c r="G63" s="470">
        <v>0</v>
      </c>
      <c r="H63" s="470">
        <v>0</v>
      </c>
      <c r="I63" s="11">
        <f t="shared" si="14"/>
        <v>650</v>
      </c>
      <c r="J63" s="11">
        <v>10650</v>
      </c>
      <c r="K63" s="11">
        <v>0</v>
      </c>
      <c r="L63" s="835" t="s">
        <v>350</v>
      </c>
    </row>
    <row r="64" spans="1:12" ht="80.25" customHeight="1" x14ac:dyDescent="0.5">
      <c r="A64" s="734" t="s">
        <v>355</v>
      </c>
      <c r="B64" s="789" t="s">
        <v>135</v>
      </c>
      <c r="C64" s="188" t="s">
        <v>14</v>
      </c>
      <c r="D64" s="470">
        <v>7200</v>
      </c>
      <c r="E64" s="470">
        <v>0</v>
      </c>
      <c r="F64" s="471">
        <v>0</v>
      </c>
      <c r="G64" s="470">
        <v>7200</v>
      </c>
      <c r="H64" s="470">
        <v>0</v>
      </c>
      <c r="I64" s="11">
        <f t="shared" si="14"/>
        <v>7200</v>
      </c>
      <c r="J64" s="11">
        <v>0</v>
      </c>
      <c r="K64" s="11">
        <v>0</v>
      </c>
      <c r="L64" s="738"/>
    </row>
    <row r="65" spans="1:12" ht="63" customHeight="1" x14ac:dyDescent="0.5">
      <c r="A65" s="602" t="s">
        <v>81</v>
      </c>
      <c r="B65" s="184" t="s">
        <v>136</v>
      </c>
      <c r="C65" s="188" t="s">
        <v>14</v>
      </c>
      <c r="D65" s="470">
        <v>19800</v>
      </c>
      <c r="E65" s="470">
        <v>0</v>
      </c>
      <c r="F65" s="471">
        <v>19800</v>
      </c>
      <c r="G65" s="470">
        <v>0</v>
      </c>
      <c r="H65" s="470">
        <v>0</v>
      </c>
      <c r="I65" s="11">
        <f t="shared" si="14"/>
        <v>3135</v>
      </c>
      <c r="J65" s="11">
        <v>16665</v>
      </c>
      <c r="K65" s="11">
        <v>0</v>
      </c>
      <c r="L65" s="788" t="s">
        <v>349</v>
      </c>
    </row>
    <row r="66" spans="1:12" ht="84" customHeight="1" x14ac:dyDescent="0.5">
      <c r="A66" s="734" t="s">
        <v>82</v>
      </c>
      <c r="B66" s="184" t="s">
        <v>19</v>
      </c>
      <c r="C66" s="188" t="s">
        <v>14</v>
      </c>
      <c r="D66" s="470">
        <v>17280</v>
      </c>
      <c r="E66" s="470">
        <v>0</v>
      </c>
      <c r="F66" s="471">
        <v>17280</v>
      </c>
      <c r="G66" s="470"/>
      <c r="H66" s="470">
        <v>0</v>
      </c>
      <c r="I66" s="11">
        <f t="shared" si="14"/>
        <v>0</v>
      </c>
      <c r="J66" s="11">
        <v>17280</v>
      </c>
      <c r="K66" s="11">
        <v>0</v>
      </c>
      <c r="L66" s="733" t="s">
        <v>350</v>
      </c>
    </row>
    <row r="67" spans="1:12" ht="58.5" customHeight="1" x14ac:dyDescent="0.5">
      <c r="A67" s="734" t="s">
        <v>83</v>
      </c>
      <c r="B67" s="184" t="s">
        <v>19</v>
      </c>
      <c r="C67" s="188" t="s">
        <v>14</v>
      </c>
      <c r="D67" s="470">
        <v>10600</v>
      </c>
      <c r="E67" s="470"/>
      <c r="F67" s="471"/>
      <c r="G67" s="470">
        <v>10600</v>
      </c>
      <c r="H67" s="470"/>
      <c r="I67" s="11">
        <f t="shared" si="14"/>
        <v>2500</v>
      </c>
      <c r="J67" s="11">
        <v>8100</v>
      </c>
      <c r="K67" s="11">
        <v>0</v>
      </c>
      <c r="L67" s="738"/>
    </row>
    <row r="68" spans="1:12" ht="80.25" customHeight="1" x14ac:dyDescent="0.5">
      <c r="A68" s="734" t="s">
        <v>84</v>
      </c>
      <c r="B68" s="184" t="s">
        <v>38</v>
      </c>
      <c r="C68" s="188" t="s">
        <v>14</v>
      </c>
      <c r="D68" s="470">
        <v>7400</v>
      </c>
      <c r="E68" s="470">
        <v>0</v>
      </c>
      <c r="F68" s="471">
        <v>7400</v>
      </c>
      <c r="G68" s="470"/>
      <c r="H68" s="470"/>
      <c r="I68" s="11">
        <f t="shared" si="14"/>
        <v>150</v>
      </c>
      <c r="J68" s="11">
        <v>7250</v>
      </c>
      <c r="K68" s="11">
        <v>0</v>
      </c>
      <c r="L68" s="733" t="s">
        <v>350</v>
      </c>
    </row>
    <row r="69" spans="1:12" ht="44.25" customHeight="1" x14ac:dyDescent="0.5">
      <c r="A69" s="734" t="s">
        <v>85</v>
      </c>
      <c r="B69" s="184" t="s">
        <v>19</v>
      </c>
      <c r="C69" s="188" t="s">
        <v>14</v>
      </c>
      <c r="D69" s="470">
        <v>9578</v>
      </c>
      <c r="E69" s="470">
        <v>0</v>
      </c>
      <c r="F69" s="471">
        <v>9578</v>
      </c>
      <c r="G69" s="470"/>
      <c r="H69" s="470"/>
      <c r="I69" s="11">
        <f t="shared" si="14"/>
        <v>6298</v>
      </c>
      <c r="J69" s="11">
        <v>3280</v>
      </c>
      <c r="K69" s="11">
        <v>0</v>
      </c>
      <c r="L69" s="733" t="s">
        <v>350</v>
      </c>
    </row>
    <row r="70" spans="1:12" ht="101.25" customHeight="1" x14ac:dyDescent="0.5">
      <c r="A70" s="734" t="s">
        <v>277</v>
      </c>
      <c r="B70" s="184" t="s">
        <v>115</v>
      </c>
      <c r="C70" s="188" t="s">
        <v>14</v>
      </c>
      <c r="D70" s="470">
        <v>116990</v>
      </c>
      <c r="E70" s="470">
        <v>0</v>
      </c>
      <c r="F70" s="471">
        <v>80000</v>
      </c>
      <c r="G70" s="470">
        <v>36990</v>
      </c>
      <c r="H70" s="470">
        <v>0</v>
      </c>
      <c r="I70" s="11">
        <f t="shared" si="14"/>
        <v>50390</v>
      </c>
      <c r="J70" s="11">
        <v>66600</v>
      </c>
      <c r="K70" s="11"/>
      <c r="L70" s="738"/>
    </row>
    <row r="71" spans="1:12" ht="102.75" customHeight="1" x14ac:dyDescent="0.5">
      <c r="A71" s="602" t="s">
        <v>72</v>
      </c>
      <c r="B71" s="61" t="s">
        <v>86</v>
      </c>
      <c r="C71" s="61" t="s">
        <v>14</v>
      </c>
      <c r="D71" s="470">
        <v>39621</v>
      </c>
      <c r="E71" s="470">
        <v>0</v>
      </c>
      <c r="F71" s="471">
        <v>30621</v>
      </c>
      <c r="G71" s="470">
        <v>8000</v>
      </c>
      <c r="H71" s="470"/>
      <c r="I71" s="11">
        <f>D71-J71-K71</f>
        <v>7627</v>
      </c>
      <c r="J71" s="11">
        <v>31994</v>
      </c>
      <c r="K71" s="11">
        <v>0</v>
      </c>
      <c r="L71" s="738"/>
    </row>
    <row r="72" spans="1:12" ht="81.75" customHeight="1" x14ac:dyDescent="0.5">
      <c r="A72" s="602" t="s">
        <v>21</v>
      </c>
      <c r="B72" s="61" t="s">
        <v>22</v>
      </c>
      <c r="C72" s="61" t="s">
        <v>14</v>
      </c>
      <c r="D72" s="470">
        <v>12000</v>
      </c>
      <c r="E72" s="470">
        <v>0</v>
      </c>
      <c r="F72" s="471">
        <v>11000</v>
      </c>
      <c r="G72" s="470">
        <v>1000</v>
      </c>
      <c r="H72" s="470">
        <v>0</v>
      </c>
      <c r="I72" s="11">
        <f t="shared" si="14"/>
        <v>2403</v>
      </c>
      <c r="J72" s="11">
        <v>9597</v>
      </c>
      <c r="K72" s="11">
        <v>0</v>
      </c>
      <c r="L72" s="738"/>
    </row>
    <row r="73" spans="1:12" ht="100.5" customHeight="1" x14ac:dyDescent="0.5">
      <c r="A73" s="602" t="s">
        <v>358</v>
      </c>
      <c r="B73" s="61" t="s">
        <v>24</v>
      </c>
      <c r="C73" s="61" t="s">
        <v>14</v>
      </c>
      <c r="D73" s="470">
        <v>5688</v>
      </c>
      <c r="E73" s="470">
        <v>0</v>
      </c>
      <c r="F73" s="471">
        <v>0</v>
      </c>
      <c r="G73" s="470">
        <v>5688</v>
      </c>
      <c r="H73" s="470">
        <v>0</v>
      </c>
      <c r="I73" s="11">
        <f t="shared" si="14"/>
        <v>4702</v>
      </c>
      <c r="J73" s="11">
        <v>986</v>
      </c>
      <c r="K73" s="11">
        <v>0</v>
      </c>
      <c r="L73" s="738"/>
    </row>
    <row r="74" spans="1:12" ht="84.75" customHeight="1" x14ac:dyDescent="0.5">
      <c r="A74" s="602" t="s">
        <v>307</v>
      </c>
      <c r="B74" s="61" t="s">
        <v>88</v>
      </c>
      <c r="C74" s="61" t="s">
        <v>14</v>
      </c>
      <c r="D74" s="470">
        <v>53408</v>
      </c>
      <c r="E74" s="470">
        <v>0</v>
      </c>
      <c r="F74" s="471">
        <v>49158</v>
      </c>
      <c r="G74" s="470">
        <v>4250</v>
      </c>
      <c r="H74" s="470"/>
      <c r="I74" s="11">
        <f t="shared" si="14"/>
        <v>1320</v>
      </c>
      <c r="J74" s="11">
        <v>52088</v>
      </c>
      <c r="K74" s="11">
        <v>0</v>
      </c>
      <c r="L74" s="788" t="s">
        <v>349</v>
      </c>
    </row>
    <row r="75" spans="1:12" ht="141.75" customHeight="1" x14ac:dyDescent="0.5">
      <c r="A75" s="602" t="s">
        <v>359</v>
      </c>
      <c r="B75" s="61" t="s">
        <v>90</v>
      </c>
      <c r="C75" s="61" t="s">
        <v>14</v>
      </c>
      <c r="D75" s="470">
        <v>3000</v>
      </c>
      <c r="E75" s="470">
        <v>0</v>
      </c>
      <c r="F75" s="471">
        <v>0</v>
      </c>
      <c r="G75" s="470">
        <v>3000</v>
      </c>
      <c r="H75" s="470">
        <v>0</v>
      </c>
      <c r="I75" s="11">
        <f t="shared" si="14"/>
        <v>1235</v>
      </c>
      <c r="J75" s="11">
        <v>1765</v>
      </c>
      <c r="K75" s="11">
        <v>0</v>
      </c>
      <c r="L75" s="738"/>
    </row>
    <row r="76" spans="1:12" ht="78.75" customHeight="1" x14ac:dyDescent="0.5">
      <c r="A76" s="602" t="s">
        <v>343</v>
      </c>
      <c r="B76" s="61" t="s">
        <v>92</v>
      </c>
      <c r="C76" s="61" t="s">
        <v>14</v>
      </c>
      <c r="D76" s="470">
        <v>8839</v>
      </c>
      <c r="E76" s="470">
        <v>0</v>
      </c>
      <c r="F76" s="471">
        <v>8839</v>
      </c>
      <c r="G76" s="470">
        <v>0</v>
      </c>
      <c r="H76" s="470">
        <v>0</v>
      </c>
      <c r="I76" s="11">
        <f t="shared" si="14"/>
        <v>100</v>
      </c>
      <c r="J76" s="11">
        <v>8739</v>
      </c>
      <c r="K76" s="661">
        <v>0</v>
      </c>
      <c r="L76" s="788" t="s">
        <v>349</v>
      </c>
    </row>
    <row r="77" spans="1:12" ht="99" customHeight="1" x14ac:dyDescent="0.5">
      <c r="A77" s="602" t="s">
        <v>318</v>
      </c>
      <c r="B77" s="61" t="s">
        <v>94</v>
      </c>
      <c r="C77" s="61" t="s">
        <v>14</v>
      </c>
      <c r="D77" s="470">
        <v>15000</v>
      </c>
      <c r="E77" s="470">
        <v>0</v>
      </c>
      <c r="F77" s="471">
        <v>15000</v>
      </c>
      <c r="G77" s="470">
        <v>0</v>
      </c>
      <c r="H77" s="470">
        <v>0</v>
      </c>
      <c r="I77" s="11">
        <f t="shared" si="14"/>
        <v>0</v>
      </c>
      <c r="J77" s="11">
        <v>15000</v>
      </c>
      <c r="K77" s="661"/>
      <c r="L77" s="733" t="s">
        <v>350</v>
      </c>
    </row>
    <row r="78" spans="1:12" ht="82.5" customHeight="1" x14ac:dyDescent="0.5">
      <c r="A78" s="602" t="s">
        <v>95</v>
      </c>
      <c r="B78" s="61" t="s">
        <v>96</v>
      </c>
      <c r="C78" s="61" t="s">
        <v>14</v>
      </c>
      <c r="D78" s="470">
        <v>5000</v>
      </c>
      <c r="E78" s="470">
        <v>0</v>
      </c>
      <c r="F78" s="471">
        <v>5000</v>
      </c>
      <c r="G78" s="470">
        <v>0</v>
      </c>
      <c r="H78" s="470">
        <v>0</v>
      </c>
      <c r="I78" s="11">
        <f t="shared" si="14"/>
        <v>0</v>
      </c>
      <c r="J78" s="11">
        <v>5000</v>
      </c>
      <c r="K78" s="11">
        <v>0</v>
      </c>
      <c r="L78" s="733" t="s">
        <v>350</v>
      </c>
    </row>
    <row r="79" spans="1:12" ht="43.5" customHeight="1" x14ac:dyDescent="0.5">
      <c r="A79" s="602" t="s">
        <v>97</v>
      </c>
      <c r="B79" s="61" t="s">
        <v>27</v>
      </c>
      <c r="C79" s="61" t="s">
        <v>14</v>
      </c>
      <c r="D79" s="470">
        <v>4068</v>
      </c>
      <c r="E79" s="470">
        <v>0</v>
      </c>
      <c r="F79" s="471">
        <v>4068</v>
      </c>
      <c r="G79" s="470">
        <v>0</v>
      </c>
      <c r="H79" s="470">
        <v>0</v>
      </c>
      <c r="I79" s="11">
        <f t="shared" si="14"/>
        <v>3</v>
      </c>
      <c r="J79" s="11">
        <v>4065</v>
      </c>
      <c r="K79" s="661">
        <v>0</v>
      </c>
      <c r="L79" s="788" t="s">
        <v>349</v>
      </c>
    </row>
    <row r="80" spans="1:12" ht="77.25" customHeight="1" x14ac:dyDescent="0.5">
      <c r="A80" s="602" t="s">
        <v>248</v>
      </c>
      <c r="B80" s="61" t="s">
        <v>26</v>
      </c>
      <c r="C80" s="61" t="s">
        <v>14</v>
      </c>
      <c r="D80" s="470">
        <v>4069</v>
      </c>
      <c r="E80" s="470">
        <v>0</v>
      </c>
      <c r="F80" s="471">
        <v>3600</v>
      </c>
      <c r="G80" s="470">
        <v>469</v>
      </c>
      <c r="H80" s="470">
        <v>0</v>
      </c>
      <c r="I80" s="11">
        <f t="shared" si="14"/>
        <v>4069</v>
      </c>
      <c r="J80" s="11">
        <v>0</v>
      </c>
      <c r="K80" s="661">
        <v>0</v>
      </c>
      <c r="L80" s="738" t="s">
        <v>342</v>
      </c>
    </row>
    <row r="81" spans="1:12" ht="52.5" customHeight="1" x14ac:dyDescent="0.5">
      <c r="A81" s="602" t="s">
        <v>98</v>
      </c>
      <c r="B81" s="61" t="s">
        <v>99</v>
      </c>
      <c r="C81" s="61" t="s">
        <v>14</v>
      </c>
      <c r="D81" s="470">
        <v>4068</v>
      </c>
      <c r="E81" s="470">
        <v>0</v>
      </c>
      <c r="F81" s="471">
        <v>4068</v>
      </c>
      <c r="G81" s="470">
        <v>0</v>
      </c>
      <c r="H81" s="470">
        <v>0</v>
      </c>
      <c r="I81" s="11">
        <f t="shared" si="14"/>
        <v>0</v>
      </c>
      <c r="J81" s="11">
        <v>4068</v>
      </c>
      <c r="K81" s="661">
        <v>0</v>
      </c>
      <c r="L81" s="733" t="s">
        <v>350</v>
      </c>
    </row>
    <row r="82" spans="1:12" ht="48.75" customHeight="1" x14ac:dyDescent="0.5">
      <c r="A82" s="602" t="s">
        <v>28</v>
      </c>
      <c r="B82" s="61" t="s">
        <v>29</v>
      </c>
      <c r="C82" s="61" t="s">
        <v>14</v>
      </c>
      <c r="D82" s="470">
        <v>4068</v>
      </c>
      <c r="E82" s="470">
        <v>0</v>
      </c>
      <c r="F82" s="471">
        <v>4068</v>
      </c>
      <c r="G82" s="470">
        <v>0</v>
      </c>
      <c r="H82" s="470">
        <v>0</v>
      </c>
      <c r="I82" s="11">
        <f t="shared" si="14"/>
        <v>0</v>
      </c>
      <c r="J82" s="11">
        <v>4068</v>
      </c>
      <c r="K82" s="661">
        <v>0</v>
      </c>
      <c r="L82" s="733" t="s">
        <v>350</v>
      </c>
    </row>
    <row r="83" spans="1:12" ht="84" customHeight="1" x14ac:dyDescent="0.5">
      <c r="A83" s="602" t="s">
        <v>360</v>
      </c>
      <c r="B83" s="61" t="s">
        <v>30</v>
      </c>
      <c r="C83" s="61" t="s">
        <v>14</v>
      </c>
      <c r="D83" s="470">
        <v>56701</v>
      </c>
      <c r="E83" s="470">
        <v>0</v>
      </c>
      <c r="F83" s="471">
        <v>32400</v>
      </c>
      <c r="G83" s="470">
        <v>18101</v>
      </c>
      <c r="H83" s="470">
        <v>6200</v>
      </c>
      <c r="I83" s="11">
        <f t="shared" si="14"/>
        <v>21190</v>
      </c>
      <c r="J83" s="11">
        <v>35511</v>
      </c>
      <c r="K83" s="661">
        <v>0</v>
      </c>
      <c r="L83" s="322"/>
    </row>
    <row r="84" spans="1:12" ht="58.5" customHeight="1" x14ac:dyDescent="0.5">
      <c r="A84" s="602" t="s">
        <v>100</v>
      </c>
      <c r="B84" s="61" t="s">
        <v>32</v>
      </c>
      <c r="C84" s="61" t="s">
        <v>14</v>
      </c>
      <c r="D84" s="470">
        <v>3500</v>
      </c>
      <c r="E84" s="470">
        <v>0</v>
      </c>
      <c r="F84" s="471">
        <v>3500</v>
      </c>
      <c r="G84" s="470">
        <v>0</v>
      </c>
      <c r="H84" s="470">
        <v>0</v>
      </c>
      <c r="I84" s="11">
        <f t="shared" si="14"/>
        <v>0</v>
      </c>
      <c r="J84" s="11">
        <v>3500</v>
      </c>
      <c r="K84" s="661">
        <v>0</v>
      </c>
      <c r="L84" s="788" t="s">
        <v>349</v>
      </c>
    </row>
    <row r="85" spans="1:12" ht="67.5" customHeight="1" x14ac:dyDescent="0.5">
      <c r="A85" s="602" t="s">
        <v>101</v>
      </c>
      <c r="B85" s="61" t="s">
        <v>33</v>
      </c>
      <c r="C85" s="61" t="s">
        <v>14</v>
      </c>
      <c r="D85" s="470">
        <v>3500</v>
      </c>
      <c r="E85" s="470">
        <v>0</v>
      </c>
      <c r="F85" s="471">
        <v>3500</v>
      </c>
      <c r="G85" s="470">
        <v>0</v>
      </c>
      <c r="H85" s="470">
        <v>0</v>
      </c>
      <c r="I85" s="11">
        <f t="shared" si="14"/>
        <v>0</v>
      </c>
      <c r="J85" s="11">
        <v>3500</v>
      </c>
      <c r="K85" s="661">
        <v>0</v>
      </c>
      <c r="L85" s="788" t="s">
        <v>349</v>
      </c>
    </row>
    <row r="86" spans="1:12" ht="46.5" customHeight="1" x14ac:dyDescent="0.5">
      <c r="A86" s="602" t="s">
        <v>102</v>
      </c>
      <c r="B86" s="61" t="s">
        <v>103</v>
      </c>
      <c r="C86" s="61" t="s">
        <v>14</v>
      </c>
      <c r="D86" s="470">
        <v>2800</v>
      </c>
      <c r="E86" s="470">
        <v>0</v>
      </c>
      <c r="F86" s="471">
        <v>2800</v>
      </c>
      <c r="G86" s="470">
        <v>0</v>
      </c>
      <c r="H86" s="470">
        <v>0</v>
      </c>
      <c r="I86" s="11">
        <f t="shared" si="14"/>
        <v>0</v>
      </c>
      <c r="J86" s="11">
        <v>2800</v>
      </c>
      <c r="K86" s="661">
        <v>0</v>
      </c>
      <c r="L86" s="788" t="s">
        <v>349</v>
      </c>
    </row>
    <row r="87" spans="1:12" ht="36.75" customHeight="1" x14ac:dyDescent="0.5">
      <c r="A87" s="602" t="s">
        <v>361</v>
      </c>
      <c r="B87" s="61" t="s">
        <v>103</v>
      </c>
      <c r="C87" s="61" t="s">
        <v>14</v>
      </c>
      <c r="D87" s="470">
        <v>8400</v>
      </c>
      <c r="E87" s="470">
        <v>0</v>
      </c>
      <c r="F87" s="471">
        <v>0</v>
      </c>
      <c r="G87" s="470">
        <v>8400</v>
      </c>
      <c r="H87" s="470">
        <v>0</v>
      </c>
      <c r="I87" s="11">
        <f t="shared" si="14"/>
        <v>8400</v>
      </c>
      <c r="J87" s="11">
        <v>0</v>
      </c>
      <c r="K87" s="661">
        <v>0</v>
      </c>
      <c r="L87" s="738"/>
    </row>
    <row r="88" spans="1:12" ht="42" customHeight="1" x14ac:dyDescent="0.5">
      <c r="A88" s="602" t="s">
        <v>105</v>
      </c>
      <c r="B88" s="61" t="s">
        <v>35</v>
      </c>
      <c r="C88" s="61" t="s">
        <v>14</v>
      </c>
      <c r="D88" s="470">
        <v>3600</v>
      </c>
      <c r="E88" s="470">
        <v>0</v>
      </c>
      <c r="F88" s="471">
        <v>0</v>
      </c>
      <c r="G88" s="470">
        <v>3600</v>
      </c>
      <c r="H88" s="470">
        <v>0</v>
      </c>
      <c r="I88" s="11">
        <f t="shared" si="14"/>
        <v>0</v>
      </c>
      <c r="J88" s="11">
        <v>3600</v>
      </c>
      <c r="K88" s="661">
        <v>0</v>
      </c>
      <c r="L88" s="788" t="s">
        <v>349</v>
      </c>
    </row>
    <row r="89" spans="1:12" ht="40.5" customHeight="1" x14ac:dyDescent="0.5">
      <c r="A89" s="602" t="s">
        <v>31</v>
      </c>
      <c r="B89" s="61" t="s">
        <v>106</v>
      </c>
      <c r="C89" s="61" t="s">
        <v>14</v>
      </c>
      <c r="D89" s="470">
        <v>5000</v>
      </c>
      <c r="E89" s="470">
        <v>0</v>
      </c>
      <c r="F89" s="471">
        <v>0</v>
      </c>
      <c r="G89" s="470">
        <v>5000</v>
      </c>
      <c r="H89" s="470">
        <v>0</v>
      </c>
      <c r="I89" s="11">
        <f t="shared" si="14"/>
        <v>0</v>
      </c>
      <c r="J89" s="11">
        <v>5000</v>
      </c>
      <c r="K89" s="661">
        <v>0</v>
      </c>
      <c r="L89" s="788" t="s">
        <v>349</v>
      </c>
    </row>
    <row r="90" spans="1:12" ht="46.5" customHeight="1" x14ac:dyDescent="0.5">
      <c r="A90" s="602" t="s">
        <v>107</v>
      </c>
      <c r="B90" s="42" t="s">
        <v>108</v>
      </c>
      <c r="C90" s="61" t="s">
        <v>14</v>
      </c>
      <c r="D90" s="470">
        <v>753</v>
      </c>
      <c r="E90" s="470">
        <v>0</v>
      </c>
      <c r="F90" s="471">
        <v>0</v>
      </c>
      <c r="G90" s="470">
        <v>753</v>
      </c>
      <c r="H90" s="470">
        <v>0</v>
      </c>
      <c r="I90" s="11">
        <f t="shared" si="14"/>
        <v>0</v>
      </c>
      <c r="J90" s="11">
        <v>753</v>
      </c>
      <c r="K90" s="661">
        <v>0</v>
      </c>
      <c r="L90" s="788" t="s">
        <v>349</v>
      </c>
    </row>
    <row r="91" spans="1:12" ht="40.5" customHeight="1" x14ac:dyDescent="0.5">
      <c r="A91" s="602" t="s">
        <v>109</v>
      </c>
      <c r="B91" s="61" t="s">
        <v>36</v>
      </c>
      <c r="C91" s="61" t="s">
        <v>14</v>
      </c>
      <c r="D91" s="470">
        <v>3000</v>
      </c>
      <c r="E91" s="470">
        <v>0</v>
      </c>
      <c r="F91" s="471">
        <v>3000</v>
      </c>
      <c r="G91" s="470">
        <v>0</v>
      </c>
      <c r="H91" s="470">
        <v>0</v>
      </c>
      <c r="I91" s="11">
        <f t="shared" si="14"/>
        <v>0</v>
      </c>
      <c r="J91" s="11">
        <v>3000</v>
      </c>
      <c r="K91" s="661">
        <v>0</v>
      </c>
      <c r="L91" s="788" t="s">
        <v>349</v>
      </c>
    </row>
    <row r="92" spans="1:12" ht="48" customHeight="1" x14ac:dyDescent="0.5">
      <c r="A92" s="602" t="s">
        <v>34</v>
      </c>
      <c r="B92" s="42" t="s">
        <v>110</v>
      </c>
      <c r="C92" s="61" t="s">
        <v>14</v>
      </c>
      <c r="D92" s="470">
        <v>6000</v>
      </c>
      <c r="E92" s="470">
        <v>0</v>
      </c>
      <c r="F92" s="471">
        <v>6000</v>
      </c>
      <c r="G92" s="470">
        <v>0</v>
      </c>
      <c r="H92" s="470">
        <v>0</v>
      </c>
      <c r="I92" s="11">
        <f t="shared" si="14"/>
        <v>480</v>
      </c>
      <c r="J92" s="11">
        <v>5520</v>
      </c>
      <c r="K92" s="661">
        <v>0</v>
      </c>
      <c r="L92" s="788" t="s">
        <v>349</v>
      </c>
    </row>
    <row r="93" spans="1:12" ht="46.5" customHeight="1" x14ac:dyDescent="0.5">
      <c r="A93" s="602" t="s">
        <v>111</v>
      </c>
      <c r="B93" s="61" t="s">
        <v>112</v>
      </c>
      <c r="C93" s="61" t="s">
        <v>14</v>
      </c>
      <c r="D93" s="470">
        <v>9000</v>
      </c>
      <c r="E93" s="470">
        <v>0</v>
      </c>
      <c r="F93" s="471">
        <v>0</v>
      </c>
      <c r="G93" s="470">
        <v>9000</v>
      </c>
      <c r="H93" s="470">
        <v>0</v>
      </c>
      <c r="I93" s="11">
        <f t="shared" si="14"/>
        <v>1300</v>
      </c>
      <c r="J93" s="11">
        <v>7700</v>
      </c>
      <c r="K93" s="661">
        <v>0</v>
      </c>
      <c r="L93" s="788" t="s">
        <v>349</v>
      </c>
    </row>
    <row r="94" spans="1:12" ht="40.5" customHeight="1" x14ac:dyDescent="0.5">
      <c r="A94" s="602" t="s">
        <v>113</v>
      </c>
      <c r="B94" s="61" t="s">
        <v>112</v>
      </c>
      <c r="C94" s="61" t="s">
        <v>14</v>
      </c>
      <c r="D94" s="470">
        <v>3000</v>
      </c>
      <c r="E94" s="470">
        <v>0</v>
      </c>
      <c r="F94" s="471">
        <v>0</v>
      </c>
      <c r="G94" s="470">
        <v>3000</v>
      </c>
      <c r="H94" s="470">
        <v>0</v>
      </c>
      <c r="I94" s="11">
        <f t="shared" si="14"/>
        <v>90</v>
      </c>
      <c r="J94" s="11">
        <v>2910</v>
      </c>
      <c r="K94" s="661">
        <v>0</v>
      </c>
      <c r="L94" s="788" t="s">
        <v>349</v>
      </c>
    </row>
    <row r="95" spans="1:12" ht="137.25" customHeight="1" x14ac:dyDescent="0.5">
      <c r="A95" s="602" t="s">
        <v>114</v>
      </c>
      <c r="B95" s="61" t="s">
        <v>115</v>
      </c>
      <c r="C95" s="61" t="s">
        <v>14</v>
      </c>
      <c r="D95" s="470">
        <v>600000</v>
      </c>
      <c r="E95" s="470">
        <v>150000</v>
      </c>
      <c r="F95" s="471">
        <v>150000</v>
      </c>
      <c r="G95" s="470">
        <v>150000</v>
      </c>
      <c r="H95" s="470">
        <v>150000</v>
      </c>
      <c r="I95" s="11">
        <f t="shared" si="14"/>
        <v>361320</v>
      </c>
      <c r="J95" s="11">
        <v>238680</v>
      </c>
      <c r="K95" s="661">
        <v>0</v>
      </c>
      <c r="L95" s="322"/>
    </row>
    <row r="96" spans="1:12" ht="79.5" customHeight="1" x14ac:dyDescent="0.5">
      <c r="A96" s="744" t="s">
        <v>116</v>
      </c>
      <c r="B96" s="42" t="s">
        <v>39</v>
      </c>
      <c r="C96" s="61" t="s">
        <v>14</v>
      </c>
      <c r="D96" s="470">
        <v>175000</v>
      </c>
      <c r="E96" s="470">
        <v>0</v>
      </c>
      <c r="F96" s="471">
        <v>65000</v>
      </c>
      <c r="G96" s="470">
        <v>90000</v>
      </c>
      <c r="H96" s="470">
        <v>20000</v>
      </c>
      <c r="I96" s="11">
        <f t="shared" si="14"/>
        <v>91704</v>
      </c>
      <c r="J96" s="11">
        <v>83296</v>
      </c>
      <c r="K96" s="724">
        <v>0</v>
      </c>
      <c r="L96" s="322"/>
    </row>
    <row r="97" spans="1:12" ht="116.25" customHeight="1" x14ac:dyDescent="0.5">
      <c r="A97" s="790" t="s">
        <v>148</v>
      </c>
      <c r="B97" s="188" t="s">
        <v>16</v>
      </c>
      <c r="C97" s="188" t="s">
        <v>37</v>
      </c>
      <c r="D97" s="79">
        <v>96700</v>
      </c>
      <c r="E97" s="467">
        <v>0</v>
      </c>
      <c r="F97" s="467">
        <v>55300</v>
      </c>
      <c r="G97" s="467">
        <v>31100</v>
      </c>
      <c r="H97" s="467">
        <v>10300</v>
      </c>
      <c r="I97" s="754">
        <f>I98+I99+I100+I101+I102+I103+I104</f>
        <v>36206</v>
      </c>
      <c r="J97" s="471">
        <f>J98+J99+J100+J101+J102+J103+J104</f>
        <v>60494</v>
      </c>
      <c r="K97" s="712">
        <f>K98+K99+K100+K101+K102+K103+K104</f>
        <v>0</v>
      </c>
      <c r="L97" s="169"/>
    </row>
    <row r="98" spans="1:12" ht="60" customHeight="1" x14ac:dyDescent="0.5">
      <c r="A98" s="750" t="s">
        <v>308</v>
      </c>
      <c r="B98" s="188" t="s">
        <v>18</v>
      </c>
      <c r="C98" s="188" t="s">
        <v>37</v>
      </c>
      <c r="D98" s="471">
        <v>10800</v>
      </c>
      <c r="E98" s="471">
        <v>0</v>
      </c>
      <c r="F98" s="471">
        <v>10800</v>
      </c>
      <c r="G98" s="471">
        <v>0</v>
      </c>
      <c r="H98" s="471">
        <v>0</v>
      </c>
      <c r="I98" s="471">
        <f t="shared" ref="I98:I107" si="15">D98-J98-K98</f>
        <v>0</v>
      </c>
      <c r="J98" s="471">
        <v>10800</v>
      </c>
      <c r="K98" s="471"/>
      <c r="L98" s="733" t="s">
        <v>350</v>
      </c>
    </row>
    <row r="99" spans="1:12" ht="116.25" customHeight="1" x14ac:dyDescent="0.5">
      <c r="A99" s="750" t="s">
        <v>140</v>
      </c>
      <c r="B99" s="188" t="s">
        <v>18</v>
      </c>
      <c r="C99" s="188" t="s">
        <v>37</v>
      </c>
      <c r="D99" s="471">
        <v>22000</v>
      </c>
      <c r="E99" s="471"/>
      <c r="F99" s="471">
        <v>12000</v>
      </c>
      <c r="G99" s="471">
        <v>10000</v>
      </c>
      <c r="H99" s="471">
        <v>0</v>
      </c>
      <c r="I99" s="471">
        <f t="shared" si="15"/>
        <v>6</v>
      </c>
      <c r="J99" s="471">
        <v>21994</v>
      </c>
      <c r="K99" s="471"/>
      <c r="L99" s="788" t="s">
        <v>349</v>
      </c>
    </row>
    <row r="100" spans="1:12" ht="84.75" customHeight="1" x14ac:dyDescent="0.5">
      <c r="A100" s="603" t="s">
        <v>381</v>
      </c>
      <c r="B100" s="188" t="s">
        <v>135</v>
      </c>
      <c r="C100" s="188" t="s">
        <v>37</v>
      </c>
      <c r="D100" s="471">
        <v>7200</v>
      </c>
      <c r="E100" s="471">
        <v>0</v>
      </c>
      <c r="F100" s="471">
        <v>3600</v>
      </c>
      <c r="G100" s="471">
        <v>3600</v>
      </c>
      <c r="H100" s="471">
        <v>0</v>
      </c>
      <c r="I100" s="471">
        <f t="shared" si="15"/>
        <v>0</v>
      </c>
      <c r="J100" s="471">
        <v>7200</v>
      </c>
      <c r="K100" s="471"/>
      <c r="L100" s="733" t="s">
        <v>350</v>
      </c>
    </row>
    <row r="101" spans="1:12" ht="117.75" customHeight="1" x14ac:dyDescent="0.5">
      <c r="A101" s="184" t="s">
        <v>142</v>
      </c>
      <c r="B101" s="791" t="s">
        <v>38</v>
      </c>
      <c r="C101" s="188" t="s">
        <v>37</v>
      </c>
      <c r="D101" s="471">
        <v>6200</v>
      </c>
      <c r="E101" s="471">
        <v>0</v>
      </c>
      <c r="F101" s="471">
        <v>0</v>
      </c>
      <c r="G101" s="471">
        <v>0</v>
      </c>
      <c r="H101" s="471">
        <v>6200</v>
      </c>
      <c r="I101" s="471">
        <f t="shared" si="15"/>
        <v>6200</v>
      </c>
      <c r="J101" s="471"/>
      <c r="K101" s="471"/>
      <c r="L101" s="738"/>
    </row>
    <row r="102" spans="1:12" ht="91.5" customHeight="1" x14ac:dyDescent="0.5">
      <c r="A102" s="188" t="s">
        <v>328</v>
      </c>
      <c r="B102" s="791" t="s">
        <v>19</v>
      </c>
      <c r="C102" s="791" t="s">
        <v>37</v>
      </c>
      <c r="D102" s="792">
        <v>26600</v>
      </c>
      <c r="E102" s="471">
        <v>0</v>
      </c>
      <c r="F102" s="471">
        <v>13300</v>
      </c>
      <c r="G102" s="471">
        <v>13300</v>
      </c>
      <c r="H102" s="471">
        <v>0</v>
      </c>
      <c r="I102" s="471">
        <f t="shared" si="15"/>
        <v>13300</v>
      </c>
      <c r="J102" s="471">
        <v>13300</v>
      </c>
      <c r="K102" s="712"/>
      <c r="L102" s="738"/>
    </row>
    <row r="103" spans="1:12" ht="160.5" customHeight="1" x14ac:dyDescent="0.5">
      <c r="A103" s="791" t="s">
        <v>144</v>
      </c>
      <c r="B103" s="791" t="s">
        <v>19</v>
      </c>
      <c r="C103" s="791" t="s">
        <v>37</v>
      </c>
      <c r="D103" s="792">
        <v>7200</v>
      </c>
      <c r="E103" s="471">
        <v>0</v>
      </c>
      <c r="F103" s="471">
        <v>7200</v>
      </c>
      <c r="G103" s="471">
        <v>0</v>
      </c>
      <c r="H103" s="471">
        <v>0</v>
      </c>
      <c r="I103" s="471">
        <f t="shared" si="15"/>
        <v>0</v>
      </c>
      <c r="J103" s="471">
        <v>7200</v>
      </c>
      <c r="K103" s="712"/>
      <c r="L103" s="733" t="s">
        <v>350</v>
      </c>
    </row>
    <row r="104" spans="1:12" s="793" customFormat="1" ht="107.25" customHeight="1" x14ac:dyDescent="0.5">
      <c r="A104" s="791" t="s">
        <v>329</v>
      </c>
      <c r="B104" s="791" t="s">
        <v>50</v>
      </c>
      <c r="C104" s="791" t="s">
        <v>37</v>
      </c>
      <c r="D104" s="792">
        <v>16700</v>
      </c>
      <c r="E104" s="471">
        <v>0</v>
      </c>
      <c r="F104" s="471">
        <v>8350</v>
      </c>
      <c r="G104" s="471">
        <v>4175</v>
      </c>
      <c r="H104" s="471">
        <v>4175</v>
      </c>
      <c r="I104" s="471">
        <f t="shared" si="15"/>
        <v>16700</v>
      </c>
      <c r="J104" s="471"/>
      <c r="K104" s="712"/>
      <c r="L104" s="738"/>
    </row>
    <row r="105" spans="1:12" s="793" customFormat="1" ht="110.25" customHeight="1" x14ac:dyDescent="0.5">
      <c r="A105" s="794" t="s">
        <v>160</v>
      </c>
      <c r="B105" s="791" t="s">
        <v>39</v>
      </c>
      <c r="C105" s="791" t="s">
        <v>37</v>
      </c>
      <c r="D105" s="795">
        <v>50000</v>
      </c>
      <c r="E105" s="470">
        <v>0</v>
      </c>
      <c r="F105" s="471">
        <v>50000</v>
      </c>
      <c r="G105" s="470">
        <v>0</v>
      </c>
      <c r="H105" s="470">
        <v>0</v>
      </c>
      <c r="I105" s="493">
        <f t="shared" si="15"/>
        <v>0</v>
      </c>
      <c r="J105" s="493">
        <v>50000</v>
      </c>
      <c r="K105" s="711"/>
      <c r="L105" s="788" t="s">
        <v>349</v>
      </c>
    </row>
    <row r="106" spans="1:12" s="793" customFormat="1" ht="123.75" customHeight="1" x14ac:dyDescent="0.5">
      <c r="A106" s="796" t="s">
        <v>149</v>
      </c>
      <c r="B106" s="791" t="s">
        <v>39</v>
      </c>
      <c r="C106" s="791" t="s">
        <v>40</v>
      </c>
      <c r="D106" s="544">
        <v>279000</v>
      </c>
      <c r="E106" s="445">
        <v>78000</v>
      </c>
      <c r="F106" s="445">
        <v>87000</v>
      </c>
      <c r="G106" s="445">
        <v>0</v>
      </c>
      <c r="H106" s="445">
        <v>114000</v>
      </c>
      <c r="I106" s="471">
        <f t="shared" si="15"/>
        <v>114306.6</v>
      </c>
      <c r="J106" s="471">
        <v>164693.4</v>
      </c>
      <c r="K106" s="712">
        <v>0</v>
      </c>
      <c r="L106" s="797"/>
    </row>
    <row r="107" spans="1:12" s="793" customFormat="1" ht="124.5" customHeight="1" x14ac:dyDescent="0.5">
      <c r="A107" s="184" t="s">
        <v>366</v>
      </c>
      <c r="B107" s="188" t="s">
        <v>39</v>
      </c>
      <c r="C107" s="188" t="s">
        <v>40</v>
      </c>
      <c r="D107" s="11">
        <v>71000</v>
      </c>
      <c r="E107" s="445">
        <v>0</v>
      </c>
      <c r="F107" s="445">
        <v>0</v>
      </c>
      <c r="G107" s="445">
        <v>24000</v>
      </c>
      <c r="H107" s="445">
        <v>47000</v>
      </c>
      <c r="I107" s="471">
        <f t="shared" si="15"/>
        <v>71000</v>
      </c>
      <c r="J107" s="798"/>
      <c r="K107" s="799"/>
      <c r="L107" s="797"/>
    </row>
    <row r="108" spans="1:12" ht="75.75" customHeight="1" x14ac:dyDescent="0.5">
      <c r="A108" s="750" t="s">
        <v>151</v>
      </c>
      <c r="B108" s="188" t="s">
        <v>39</v>
      </c>
      <c r="C108" s="188" t="s">
        <v>40</v>
      </c>
      <c r="D108" s="11">
        <v>350000</v>
      </c>
      <c r="E108" s="445">
        <v>350000</v>
      </c>
      <c r="F108" s="445">
        <v>0</v>
      </c>
      <c r="G108" s="445">
        <v>0</v>
      </c>
      <c r="H108" s="445">
        <v>0</v>
      </c>
      <c r="I108" s="471">
        <f>D108-J108</f>
        <v>9.0000000025611371E-2</v>
      </c>
      <c r="J108" s="471">
        <v>349999.91</v>
      </c>
      <c r="K108" s="799"/>
      <c r="L108" s="733" t="s">
        <v>350</v>
      </c>
    </row>
    <row r="109" spans="1:12" ht="117" customHeight="1" x14ac:dyDescent="0.5">
      <c r="A109" s="750" t="s">
        <v>220</v>
      </c>
      <c r="B109" s="188" t="s">
        <v>39</v>
      </c>
      <c r="C109" s="188" t="s">
        <v>43</v>
      </c>
      <c r="D109" s="568">
        <v>384900</v>
      </c>
      <c r="E109" s="568">
        <v>0</v>
      </c>
      <c r="F109" s="553">
        <v>169900</v>
      </c>
      <c r="G109" s="568">
        <v>142000</v>
      </c>
      <c r="H109" s="568">
        <v>73000</v>
      </c>
      <c r="I109" s="660"/>
      <c r="J109" s="660">
        <v>169518</v>
      </c>
      <c r="K109" s="660">
        <v>0</v>
      </c>
      <c r="L109" s="322"/>
    </row>
    <row r="110" spans="1:12" ht="166.5" customHeight="1" x14ac:dyDescent="0.5">
      <c r="A110" s="750" t="s">
        <v>383</v>
      </c>
      <c r="B110" s="188" t="s">
        <v>94</v>
      </c>
      <c r="C110" s="188" t="s">
        <v>43</v>
      </c>
      <c r="D110" s="568">
        <v>282000</v>
      </c>
      <c r="E110" s="568">
        <v>0</v>
      </c>
      <c r="F110" s="553">
        <v>0</v>
      </c>
      <c r="G110" s="568">
        <v>70500</v>
      </c>
      <c r="H110" s="568">
        <v>211500</v>
      </c>
      <c r="I110" s="660">
        <f>D110-J110-K110</f>
        <v>265801</v>
      </c>
      <c r="J110" s="660">
        <v>16199</v>
      </c>
      <c r="K110" s="660"/>
      <c r="L110" s="322"/>
    </row>
    <row r="111" spans="1:12" ht="51.75" customHeight="1" x14ac:dyDescent="0.5">
      <c r="A111" s="1083" t="s">
        <v>41</v>
      </c>
      <c r="B111" s="1084"/>
      <c r="C111" s="1085"/>
      <c r="D111" s="79">
        <f t="shared" ref="D111:H112" si="16">D112</f>
        <v>44000</v>
      </c>
      <c r="E111" s="79">
        <f t="shared" si="16"/>
        <v>0</v>
      </c>
      <c r="F111" s="79">
        <f t="shared" si="16"/>
        <v>0</v>
      </c>
      <c r="G111" s="79">
        <f t="shared" si="16"/>
        <v>33000</v>
      </c>
      <c r="H111" s="79">
        <f t="shared" si="16"/>
        <v>11000</v>
      </c>
      <c r="I111" s="800">
        <f>I112</f>
        <v>11000</v>
      </c>
      <c r="J111" s="800">
        <f t="shared" ref="J111:L112" si="17">J112</f>
        <v>33000</v>
      </c>
      <c r="K111" s="800">
        <f t="shared" si="17"/>
        <v>0</v>
      </c>
      <c r="L111" s="801">
        <f t="shared" si="17"/>
        <v>0</v>
      </c>
    </row>
    <row r="112" spans="1:12" ht="44.25" customHeight="1" x14ac:dyDescent="0.5">
      <c r="A112" s="1083" t="s">
        <v>152</v>
      </c>
      <c r="B112" s="1084"/>
      <c r="C112" s="1085"/>
      <c r="D112" s="79">
        <f t="shared" si="16"/>
        <v>44000</v>
      </c>
      <c r="E112" s="79">
        <f t="shared" si="16"/>
        <v>0</v>
      </c>
      <c r="F112" s="79">
        <f t="shared" si="16"/>
        <v>0</v>
      </c>
      <c r="G112" s="79">
        <f t="shared" si="16"/>
        <v>33000</v>
      </c>
      <c r="H112" s="79">
        <f t="shared" si="16"/>
        <v>11000</v>
      </c>
      <c r="I112" s="800">
        <f>I113</f>
        <v>11000</v>
      </c>
      <c r="J112" s="800">
        <f t="shared" si="17"/>
        <v>33000</v>
      </c>
      <c r="K112" s="800">
        <f t="shared" si="17"/>
        <v>0</v>
      </c>
      <c r="L112" s="801">
        <f t="shared" si="17"/>
        <v>0</v>
      </c>
    </row>
    <row r="113" spans="1:12" ht="113.25" customHeight="1" x14ac:dyDescent="0.5">
      <c r="A113" s="730" t="s">
        <v>117</v>
      </c>
      <c r="B113" s="188" t="s">
        <v>42</v>
      </c>
      <c r="C113" s="188" t="s">
        <v>43</v>
      </c>
      <c r="D113" s="79">
        <v>44000</v>
      </c>
      <c r="E113" s="466">
        <v>0</v>
      </c>
      <c r="F113" s="467">
        <v>0</v>
      </c>
      <c r="G113" s="466">
        <v>33000</v>
      </c>
      <c r="H113" s="466">
        <v>11000</v>
      </c>
      <c r="I113" s="800">
        <f>D113-J113-K113</f>
        <v>11000</v>
      </c>
      <c r="J113" s="493">
        <v>33000</v>
      </c>
      <c r="K113" s="493"/>
      <c r="L113" s="174"/>
    </row>
    <row r="114" spans="1:12" ht="32.25" customHeight="1" x14ac:dyDescent="0.5">
      <c r="A114" s="1086" t="s">
        <v>44</v>
      </c>
      <c r="B114" s="1087"/>
      <c r="C114" s="763"/>
      <c r="D114" s="802">
        <f>D111+D57+D54</f>
        <v>33958300</v>
      </c>
      <c r="E114" s="802">
        <f t="shared" ref="E114:L114" si="18">E111+E57+E54</f>
        <v>581670</v>
      </c>
      <c r="F114" s="803">
        <f t="shared" si="18"/>
        <v>997130</v>
      </c>
      <c r="G114" s="802">
        <f t="shared" si="18"/>
        <v>31659700</v>
      </c>
      <c r="H114" s="802">
        <f>H111+H57+H54</f>
        <v>437800</v>
      </c>
      <c r="I114" s="804">
        <f>I111+I57+I54</f>
        <v>31870966.690000001</v>
      </c>
      <c r="J114" s="804">
        <f>J111+J57+J54</f>
        <v>1234174.31</v>
      </c>
      <c r="K114" s="804">
        <f>K111+K57+K54</f>
        <v>0</v>
      </c>
      <c r="L114" s="805">
        <f t="shared" si="18"/>
        <v>0</v>
      </c>
    </row>
    <row r="115" spans="1:12" ht="32.25" customHeight="1" x14ac:dyDescent="0.5">
      <c r="A115" s="375"/>
      <c r="B115" s="375"/>
      <c r="C115" s="376"/>
      <c r="D115" s="725"/>
      <c r="E115" s="725"/>
      <c r="F115" s="726"/>
      <c r="G115" s="725"/>
      <c r="H115" s="725"/>
      <c r="I115" s="727"/>
      <c r="J115" s="727"/>
      <c r="K115" s="727"/>
      <c r="L115" s="533"/>
    </row>
    <row r="116" spans="1:12" ht="32.25" customHeight="1" x14ac:dyDescent="0.5">
      <c r="A116" s="378"/>
      <c r="B116" s="378"/>
      <c r="C116" s="379"/>
      <c r="D116" s="745"/>
      <c r="E116" s="745"/>
      <c r="F116" s="746"/>
      <c r="G116" s="745"/>
      <c r="H116" s="745"/>
      <c r="I116" s="747"/>
      <c r="J116" s="747"/>
      <c r="K116" s="747"/>
      <c r="L116" s="138"/>
    </row>
    <row r="117" spans="1:12" ht="32.25" customHeight="1" x14ac:dyDescent="0.5">
      <c r="A117" s="378"/>
      <c r="B117" s="378"/>
      <c r="C117" s="379"/>
      <c r="D117" s="745"/>
      <c r="E117" s="745"/>
      <c r="F117" s="746"/>
      <c r="G117" s="745"/>
      <c r="H117" s="745"/>
      <c r="I117" s="747"/>
      <c r="J117" s="747"/>
      <c r="K117" s="747"/>
      <c r="L117" s="138"/>
    </row>
    <row r="118" spans="1:12" ht="32.25" customHeight="1" x14ac:dyDescent="0.5">
      <c r="A118" s="378"/>
      <c r="B118" s="378"/>
      <c r="C118" s="379"/>
      <c r="D118" s="745"/>
      <c r="E118" s="745"/>
      <c r="F118" s="746"/>
      <c r="G118" s="745"/>
      <c r="H118" s="745"/>
      <c r="I118" s="747"/>
      <c r="J118" s="747"/>
      <c r="K118" s="747"/>
      <c r="L118" s="138"/>
    </row>
    <row r="119" spans="1:12" ht="25.5" customHeight="1" x14ac:dyDescent="0.5">
      <c r="A119" s="1088" t="s">
        <v>45</v>
      </c>
      <c r="B119" s="1089"/>
      <c r="C119" s="1090"/>
      <c r="D119" s="806">
        <f>D121+D124</f>
        <v>4040600</v>
      </c>
      <c r="E119" s="806">
        <f t="shared" ref="E119:J119" si="19">E121+E124</f>
        <v>954100</v>
      </c>
      <c r="F119" s="807">
        <f t="shared" si="19"/>
        <v>1318850</v>
      </c>
      <c r="G119" s="806">
        <f t="shared" si="19"/>
        <v>974700</v>
      </c>
      <c r="H119" s="806">
        <f>H121+H124</f>
        <v>0</v>
      </c>
      <c r="I119" s="806">
        <f t="shared" si="19"/>
        <v>2263375.85</v>
      </c>
      <c r="J119" s="806">
        <f t="shared" si="19"/>
        <v>1777224.15</v>
      </c>
      <c r="K119" s="806">
        <f>K121+K124</f>
        <v>0</v>
      </c>
      <c r="L119" s="808"/>
    </row>
    <row r="120" spans="1:12" ht="24.75" customHeight="1" x14ac:dyDescent="0.5">
      <c r="A120" s="1083" t="s">
        <v>46</v>
      </c>
      <c r="B120" s="1084"/>
      <c r="C120" s="1085"/>
      <c r="D120" s="809"/>
      <c r="E120" s="481"/>
      <c r="F120" s="481"/>
      <c r="G120" s="481"/>
      <c r="H120" s="481"/>
      <c r="I120" s="810"/>
      <c r="J120" s="811"/>
      <c r="K120" s="811"/>
      <c r="L120" s="751"/>
    </row>
    <row r="121" spans="1:12" ht="26.25" customHeight="1" x14ac:dyDescent="0.5">
      <c r="A121" s="1083" t="s">
        <v>47</v>
      </c>
      <c r="B121" s="1084"/>
      <c r="C121" s="1085"/>
      <c r="D121" s="757">
        <f>D123</f>
        <v>100000</v>
      </c>
      <c r="E121" s="757">
        <f>E123</f>
        <v>55000</v>
      </c>
      <c r="F121" s="758">
        <f>F123</f>
        <v>35000</v>
      </c>
      <c r="G121" s="757">
        <f>G123</f>
        <v>10000</v>
      </c>
      <c r="H121" s="757">
        <f>H123</f>
        <v>0</v>
      </c>
      <c r="I121" s="764">
        <f t="shared" ref="I121:K122" si="20">I122</f>
        <v>3559</v>
      </c>
      <c r="J121" s="764">
        <f t="shared" si="20"/>
        <v>96441</v>
      </c>
      <c r="K121" s="764">
        <f t="shared" si="20"/>
        <v>0</v>
      </c>
      <c r="L121" s="174"/>
    </row>
    <row r="122" spans="1:12" ht="44.25" customHeight="1" x14ac:dyDescent="0.5">
      <c r="A122" s="1083" t="s">
        <v>153</v>
      </c>
      <c r="B122" s="1084"/>
      <c r="C122" s="1085"/>
      <c r="D122" s="757">
        <f>D123</f>
        <v>100000</v>
      </c>
      <c r="E122" s="757">
        <f>E123</f>
        <v>55000</v>
      </c>
      <c r="F122" s="758">
        <f>F123</f>
        <v>35000</v>
      </c>
      <c r="G122" s="757">
        <f>G123</f>
        <v>10000</v>
      </c>
      <c r="H122" s="757">
        <f>H123</f>
        <v>0</v>
      </c>
      <c r="I122" s="757">
        <f t="shared" si="20"/>
        <v>3559</v>
      </c>
      <c r="J122" s="757">
        <f t="shared" si="20"/>
        <v>96441</v>
      </c>
      <c r="K122" s="764">
        <f t="shared" si="20"/>
        <v>0</v>
      </c>
      <c r="L122" s="174"/>
    </row>
    <row r="123" spans="1:12" ht="155.25" customHeight="1" x14ac:dyDescent="0.5">
      <c r="A123" s="730" t="s">
        <v>118</v>
      </c>
      <c r="B123" s="188" t="s">
        <v>16</v>
      </c>
      <c r="C123" s="188" t="s">
        <v>43</v>
      </c>
      <c r="D123" s="659">
        <v>100000</v>
      </c>
      <c r="E123" s="568">
        <v>55000</v>
      </c>
      <c r="F123" s="553">
        <v>35000</v>
      </c>
      <c r="G123" s="568">
        <v>10000</v>
      </c>
      <c r="H123" s="568">
        <v>0</v>
      </c>
      <c r="I123" s="711">
        <f>D123-J123-K123</f>
        <v>3559</v>
      </c>
      <c r="J123" s="732">
        <v>96441</v>
      </c>
      <c r="K123" s="732">
        <v>0</v>
      </c>
      <c r="L123" s="759"/>
    </row>
    <row r="124" spans="1:12" ht="24.75" customHeight="1" x14ac:dyDescent="0.5">
      <c r="A124" s="1083" t="s">
        <v>48</v>
      </c>
      <c r="B124" s="1084"/>
      <c r="C124" s="1085"/>
      <c r="D124" s="772">
        <f>D125</f>
        <v>3940600</v>
      </c>
      <c r="E124" s="772">
        <f>E125</f>
        <v>899100</v>
      </c>
      <c r="F124" s="773">
        <f>F125</f>
        <v>1283850</v>
      </c>
      <c r="G124" s="772">
        <f>G125</f>
        <v>964700</v>
      </c>
      <c r="H124" s="772"/>
      <c r="I124" s="765">
        <f>I128+I134+I148+I149+I150+I151</f>
        <v>2259816.85</v>
      </c>
      <c r="J124" s="765">
        <f>J128+J134+J148+J149+J150+J151</f>
        <v>1680783.15</v>
      </c>
      <c r="K124" s="765">
        <f>K128+K134+K148+K149+K150+K151</f>
        <v>0</v>
      </c>
      <c r="L124" s="174"/>
    </row>
    <row r="125" spans="1:12" ht="24.75" customHeight="1" x14ac:dyDescent="0.5">
      <c r="A125" s="1083" t="s">
        <v>49</v>
      </c>
      <c r="B125" s="1084"/>
      <c r="C125" s="1085"/>
      <c r="D125" s="772">
        <f>D128+D134+D148+D149+D150+D151</f>
        <v>3940600</v>
      </c>
      <c r="E125" s="772">
        <f t="shared" ref="E125:J125" si="21">E128+E134+E148+E149+E150+E151</f>
        <v>899100</v>
      </c>
      <c r="F125" s="773">
        <f t="shared" si="21"/>
        <v>1283850</v>
      </c>
      <c r="G125" s="772">
        <f t="shared" si="21"/>
        <v>964700</v>
      </c>
      <c r="H125" s="772">
        <f t="shared" si="21"/>
        <v>792950</v>
      </c>
      <c r="I125" s="772">
        <f t="shared" si="21"/>
        <v>2259816.85</v>
      </c>
      <c r="J125" s="772">
        <f t="shared" si="21"/>
        <v>1680783.15</v>
      </c>
      <c r="K125" s="772">
        <f>K128+K134+K148+K149+K150+K151</f>
        <v>0</v>
      </c>
      <c r="L125" s="174"/>
    </row>
    <row r="126" spans="1:12" ht="22.5" customHeight="1" x14ac:dyDescent="0.5">
      <c r="A126" s="1080" t="s">
        <v>137</v>
      </c>
      <c r="B126" s="1081"/>
      <c r="C126" s="1081"/>
      <c r="D126" s="1082"/>
      <c r="E126" s="493"/>
      <c r="F126" s="471"/>
      <c r="G126" s="493"/>
      <c r="H126" s="493"/>
      <c r="I126" s="493"/>
      <c r="J126" s="493"/>
      <c r="K126" s="493"/>
      <c r="L126" s="174"/>
    </row>
    <row r="127" spans="1:12" ht="24.75" customHeight="1" x14ac:dyDescent="0.5">
      <c r="A127" s="812" t="s">
        <v>55</v>
      </c>
      <c r="B127" s="174"/>
      <c r="C127" s="174"/>
      <c r="D127" s="753"/>
      <c r="E127" s="493"/>
      <c r="F127" s="471"/>
      <c r="G127" s="493"/>
      <c r="H127" s="493"/>
      <c r="I127" s="493"/>
      <c r="J127" s="493"/>
      <c r="K127" s="493"/>
      <c r="L127" s="174"/>
    </row>
    <row r="128" spans="1:12" ht="99.75" customHeight="1" x14ac:dyDescent="0.5">
      <c r="A128" s="730" t="s">
        <v>154</v>
      </c>
      <c r="B128" s="731" t="s">
        <v>35</v>
      </c>
      <c r="C128" s="731" t="s">
        <v>43</v>
      </c>
      <c r="D128" s="758">
        <v>272000</v>
      </c>
      <c r="E128" s="464">
        <v>36850</v>
      </c>
      <c r="F128" s="464">
        <v>134400</v>
      </c>
      <c r="G128" s="464">
        <v>76250</v>
      </c>
      <c r="H128" s="464">
        <v>24500</v>
      </c>
      <c r="I128" s="764">
        <f>I129+I130+I131</f>
        <v>31929.949999999997</v>
      </c>
      <c r="J128" s="764">
        <f>J129+J130+J131</f>
        <v>240070.05</v>
      </c>
      <c r="K128" s="800">
        <f>K129+K130+K131</f>
        <v>0</v>
      </c>
      <c r="L128" s="813"/>
    </row>
    <row r="129" spans="1:12" ht="79.5" customHeight="1" x14ac:dyDescent="0.5">
      <c r="A129" s="730" t="s">
        <v>131</v>
      </c>
      <c r="B129" s="731" t="s">
        <v>35</v>
      </c>
      <c r="C129" s="731" t="s">
        <v>43</v>
      </c>
      <c r="D129" s="471">
        <v>10000</v>
      </c>
      <c r="E129" s="445">
        <v>0</v>
      </c>
      <c r="F129" s="445">
        <v>10000</v>
      </c>
      <c r="G129" s="445">
        <v>0</v>
      </c>
      <c r="H129" s="445">
        <v>0</v>
      </c>
      <c r="I129" s="493">
        <f>D129-J129-K129</f>
        <v>0</v>
      </c>
      <c r="J129" s="493">
        <v>10000</v>
      </c>
      <c r="K129" s="493">
        <v>0</v>
      </c>
      <c r="L129" s="788" t="s">
        <v>349</v>
      </c>
    </row>
    <row r="130" spans="1:12" ht="85.5" customHeight="1" x14ac:dyDescent="0.5">
      <c r="A130" s="730" t="s">
        <v>367</v>
      </c>
      <c r="B130" s="731" t="s">
        <v>33</v>
      </c>
      <c r="C130" s="731" t="s">
        <v>43</v>
      </c>
      <c r="D130" s="471">
        <v>155450</v>
      </c>
      <c r="E130" s="445">
        <v>29650</v>
      </c>
      <c r="F130" s="445">
        <v>98600</v>
      </c>
      <c r="G130" s="445">
        <v>7700</v>
      </c>
      <c r="H130" s="445">
        <v>19500</v>
      </c>
      <c r="I130" s="493">
        <f>D130-J130+K130</f>
        <v>27920</v>
      </c>
      <c r="J130" s="493">
        <v>127530</v>
      </c>
      <c r="K130" s="493">
        <v>0</v>
      </c>
      <c r="L130" s="733"/>
    </row>
    <row r="131" spans="1:12" ht="98.25" customHeight="1" x14ac:dyDescent="0.5">
      <c r="A131" s="730" t="s">
        <v>368</v>
      </c>
      <c r="B131" s="731" t="s">
        <v>134</v>
      </c>
      <c r="C131" s="731" t="s">
        <v>43</v>
      </c>
      <c r="D131" s="471">
        <v>106550</v>
      </c>
      <c r="E131" s="445">
        <v>7200</v>
      </c>
      <c r="F131" s="445">
        <v>25800</v>
      </c>
      <c r="G131" s="445">
        <v>68550</v>
      </c>
      <c r="H131" s="445">
        <v>5000</v>
      </c>
      <c r="I131" s="493">
        <f>D131-J131+K131</f>
        <v>4009.9499999999971</v>
      </c>
      <c r="J131" s="493">
        <v>102540.05</v>
      </c>
      <c r="K131" s="493">
        <v>0</v>
      </c>
      <c r="L131" s="733"/>
    </row>
    <row r="132" spans="1:12" ht="24" customHeight="1" x14ac:dyDescent="0.5">
      <c r="A132" s="1080" t="s">
        <v>137</v>
      </c>
      <c r="B132" s="1081"/>
      <c r="C132" s="1081"/>
      <c r="D132" s="1082"/>
      <c r="E132" s="464"/>
      <c r="F132" s="464"/>
      <c r="G132" s="464"/>
      <c r="H132" s="464"/>
      <c r="I132" s="764"/>
      <c r="J132" s="764"/>
      <c r="K132" s="764"/>
      <c r="L132" s="736"/>
    </row>
    <row r="133" spans="1:12" ht="29.25" customHeight="1" x14ac:dyDescent="0.5">
      <c r="A133" s="1080" t="s">
        <v>138</v>
      </c>
      <c r="B133" s="1081"/>
      <c r="C133" s="1081"/>
      <c r="D133" s="1082"/>
      <c r="E133" s="464"/>
      <c r="F133" s="464"/>
      <c r="G133" s="464"/>
      <c r="H133" s="464"/>
      <c r="I133" s="764"/>
      <c r="J133" s="764"/>
      <c r="K133" s="764"/>
      <c r="L133" s="736"/>
    </row>
    <row r="134" spans="1:12" ht="107.25" customHeight="1" x14ac:dyDescent="0.5">
      <c r="A134" s="730" t="s">
        <v>119</v>
      </c>
      <c r="B134" s="188" t="s">
        <v>50</v>
      </c>
      <c r="C134" s="188" t="s">
        <v>43</v>
      </c>
      <c r="D134" s="758">
        <v>1076000</v>
      </c>
      <c r="E134" s="464">
        <v>277000</v>
      </c>
      <c r="F134" s="464">
        <v>377300</v>
      </c>
      <c r="G134" s="464">
        <v>245000</v>
      </c>
      <c r="H134" s="464">
        <v>176700</v>
      </c>
      <c r="I134" s="764">
        <f>SUM(I135:I147)</f>
        <v>386170.86</v>
      </c>
      <c r="J134" s="765">
        <f>SUM(J135:J147)</f>
        <v>689829.14</v>
      </c>
      <c r="K134" s="764">
        <f>SUM(K135:K147)</f>
        <v>0</v>
      </c>
      <c r="L134" s="736"/>
    </row>
    <row r="135" spans="1:12" ht="118.5" customHeight="1" x14ac:dyDescent="0.5">
      <c r="A135" s="734" t="s">
        <v>369</v>
      </c>
      <c r="B135" s="735" t="s">
        <v>18</v>
      </c>
      <c r="C135" s="735" t="s">
        <v>43</v>
      </c>
      <c r="D135" s="470">
        <v>99272</v>
      </c>
      <c r="E135" s="470">
        <v>10000</v>
      </c>
      <c r="F135" s="471">
        <v>49272</v>
      </c>
      <c r="G135" s="470">
        <v>40000</v>
      </c>
      <c r="H135" s="470">
        <v>0</v>
      </c>
      <c r="I135" s="493">
        <f t="shared" ref="I135:I142" si="22">D135-J135-K135</f>
        <v>43747.8</v>
      </c>
      <c r="J135" s="493">
        <v>55524.2</v>
      </c>
      <c r="K135" s="732"/>
      <c r="L135" s="736"/>
    </row>
    <row r="136" spans="1:12" ht="90.75" customHeight="1" x14ac:dyDescent="0.5">
      <c r="A136" s="186" t="s">
        <v>51</v>
      </c>
      <c r="B136" s="735" t="s">
        <v>19</v>
      </c>
      <c r="C136" s="735" t="s">
        <v>43</v>
      </c>
      <c r="D136" s="470">
        <v>44410</v>
      </c>
      <c r="E136" s="470">
        <v>10000</v>
      </c>
      <c r="F136" s="471">
        <v>20000</v>
      </c>
      <c r="G136" s="470">
        <v>14410</v>
      </c>
      <c r="H136" s="470">
        <v>0</v>
      </c>
      <c r="I136" s="493">
        <f t="shared" si="22"/>
        <v>1</v>
      </c>
      <c r="J136" s="493">
        <v>44409</v>
      </c>
      <c r="K136" s="732"/>
      <c r="L136" s="788" t="s">
        <v>349</v>
      </c>
    </row>
    <row r="137" spans="1:12" ht="134.25" customHeight="1" x14ac:dyDescent="0.5">
      <c r="A137" s="186" t="s">
        <v>121</v>
      </c>
      <c r="B137" s="735" t="s">
        <v>19</v>
      </c>
      <c r="C137" s="735" t="s">
        <v>43</v>
      </c>
      <c r="D137" s="470">
        <v>14400</v>
      </c>
      <c r="E137" s="470">
        <v>0</v>
      </c>
      <c r="F137" s="471">
        <v>0</v>
      </c>
      <c r="G137" s="470">
        <v>0</v>
      </c>
      <c r="H137" s="470">
        <v>14400</v>
      </c>
      <c r="I137" s="493">
        <f t="shared" si="22"/>
        <v>14400</v>
      </c>
      <c r="J137" s="493">
        <v>0</v>
      </c>
      <c r="K137" s="732">
        <v>0</v>
      </c>
      <c r="L137" s="736"/>
    </row>
    <row r="138" spans="1:12" ht="123" customHeight="1" x14ac:dyDescent="0.5">
      <c r="A138" s="734" t="s">
        <v>371</v>
      </c>
      <c r="B138" s="735" t="s">
        <v>115</v>
      </c>
      <c r="C138" s="735" t="s">
        <v>43</v>
      </c>
      <c r="D138" s="470">
        <v>153377</v>
      </c>
      <c r="E138" s="471">
        <v>40000</v>
      </c>
      <c r="F138" s="471">
        <v>40000</v>
      </c>
      <c r="G138" s="471">
        <v>40000</v>
      </c>
      <c r="H138" s="471">
        <v>33377</v>
      </c>
      <c r="I138" s="493">
        <f>D138-J138-K138</f>
        <v>73886.7</v>
      </c>
      <c r="J138" s="493">
        <v>79490.3</v>
      </c>
      <c r="K138" s="732"/>
      <c r="L138" s="736"/>
    </row>
    <row r="139" spans="1:12" ht="75" customHeight="1" x14ac:dyDescent="0.5">
      <c r="A139" s="186" t="s">
        <v>372</v>
      </c>
      <c r="B139" s="735" t="s">
        <v>130</v>
      </c>
      <c r="C139" s="735" t="s">
        <v>43</v>
      </c>
      <c r="D139" s="470">
        <v>32688</v>
      </c>
      <c r="E139" s="470">
        <v>10000</v>
      </c>
      <c r="F139" s="471">
        <v>10000</v>
      </c>
      <c r="G139" s="470">
        <v>12688</v>
      </c>
      <c r="H139" s="470">
        <v>0</v>
      </c>
      <c r="I139" s="493">
        <f t="shared" si="22"/>
        <v>12688</v>
      </c>
      <c r="J139" s="493">
        <v>20000</v>
      </c>
      <c r="K139" s="732"/>
      <c r="L139" s="736"/>
    </row>
    <row r="140" spans="1:12" ht="115.5" customHeight="1" x14ac:dyDescent="0.5">
      <c r="A140" s="186" t="s">
        <v>54</v>
      </c>
      <c r="B140" s="735" t="s">
        <v>20</v>
      </c>
      <c r="C140" s="735" t="s">
        <v>43</v>
      </c>
      <c r="D140" s="470">
        <v>64927</v>
      </c>
      <c r="E140" s="470">
        <v>0</v>
      </c>
      <c r="F140" s="471">
        <v>19800</v>
      </c>
      <c r="G140" s="470">
        <v>20527</v>
      </c>
      <c r="H140" s="470">
        <v>24600</v>
      </c>
      <c r="I140" s="493">
        <f>D140-J140-K140</f>
        <v>24618.25</v>
      </c>
      <c r="J140" s="493">
        <v>40308.75</v>
      </c>
      <c r="K140" s="732"/>
      <c r="L140" s="736"/>
    </row>
    <row r="141" spans="1:12" ht="91.5" customHeight="1" x14ac:dyDescent="0.5">
      <c r="A141" s="186" t="s">
        <v>123</v>
      </c>
      <c r="B141" s="735" t="s">
        <v>24</v>
      </c>
      <c r="C141" s="735" t="s">
        <v>43</v>
      </c>
      <c r="D141" s="470">
        <v>24764</v>
      </c>
      <c r="E141" s="470">
        <v>0</v>
      </c>
      <c r="F141" s="471">
        <v>7264</v>
      </c>
      <c r="G141" s="470">
        <v>16500</v>
      </c>
      <c r="H141" s="470">
        <v>1000</v>
      </c>
      <c r="I141" s="493">
        <f t="shared" si="22"/>
        <v>1071.0999999999985</v>
      </c>
      <c r="J141" s="493">
        <v>23692.9</v>
      </c>
      <c r="K141" s="732"/>
      <c r="L141" s="736"/>
    </row>
    <row r="142" spans="1:12" ht="157.5" customHeight="1" x14ac:dyDescent="0.5">
      <c r="A142" s="186" t="s">
        <v>375</v>
      </c>
      <c r="B142" s="735" t="s">
        <v>125</v>
      </c>
      <c r="C142" s="735" t="s">
        <v>43</v>
      </c>
      <c r="D142" s="470">
        <v>44574</v>
      </c>
      <c r="E142" s="470">
        <v>14574</v>
      </c>
      <c r="F142" s="471">
        <v>15000</v>
      </c>
      <c r="G142" s="470">
        <v>15000</v>
      </c>
      <c r="H142" s="470">
        <v>0</v>
      </c>
      <c r="I142" s="493">
        <f t="shared" si="22"/>
        <v>10000.959999999999</v>
      </c>
      <c r="J142" s="493">
        <v>34573.040000000001</v>
      </c>
      <c r="K142" s="732">
        <v>0</v>
      </c>
      <c r="L142" s="736"/>
    </row>
    <row r="143" spans="1:12" ht="81" customHeight="1" x14ac:dyDescent="0.5">
      <c r="A143" s="834" t="s">
        <v>122</v>
      </c>
      <c r="B143" s="737" t="s">
        <v>64</v>
      </c>
      <c r="C143" s="737" t="s">
        <v>43</v>
      </c>
      <c r="D143" s="795">
        <v>55470</v>
      </c>
      <c r="E143" s="470">
        <v>15470</v>
      </c>
      <c r="F143" s="471">
        <v>20000</v>
      </c>
      <c r="G143" s="470">
        <v>0</v>
      </c>
      <c r="H143" s="470">
        <v>20000</v>
      </c>
      <c r="I143" s="749">
        <f>D143-J143-K143</f>
        <v>20470.300000000003</v>
      </c>
      <c r="J143" s="749">
        <v>34999.699999999997</v>
      </c>
      <c r="K143" s="814"/>
      <c r="L143" s="736"/>
    </row>
    <row r="144" spans="1:12" ht="100.5" customHeight="1" x14ac:dyDescent="0.5">
      <c r="A144" s="272" t="s">
        <v>376</v>
      </c>
      <c r="B144" s="731" t="s">
        <v>26</v>
      </c>
      <c r="C144" s="737" t="s">
        <v>43</v>
      </c>
      <c r="D144" s="470">
        <v>22782</v>
      </c>
      <c r="E144" s="470">
        <v>0</v>
      </c>
      <c r="F144" s="471">
        <v>14000</v>
      </c>
      <c r="G144" s="470">
        <v>8782</v>
      </c>
      <c r="H144" s="470"/>
      <c r="I144" s="749">
        <f t="shared" ref="I144:I151" si="23">D144-J144-K144</f>
        <v>8782</v>
      </c>
      <c r="J144" s="749">
        <v>14000</v>
      </c>
      <c r="K144" s="732"/>
      <c r="L144" s="736"/>
    </row>
    <row r="145" spans="1:12" ht="78.75" customHeight="1" x14ac:dyDescent="0.5">
      <c r="A145" s="272" t="s">
        <v>127</v>
      </c>
      <c r="B145" s="735" t="s">
        <v>30</v>
      </c>
      <c r="C145" s="737" t="s">
        <v>43</v>
      </c>
      <c r="D145" s="470">
        <v>74336</v>
      </c>
      <c r="E145" s="470">
        <v>20000</v>
      </c>
      <c r="F145" s="471">
        <v>25000</v>
      </c>
      <c r="G145" s="470">
        <v>25000</v>
      </c>
      <c r="H145" s="470">
        <v>4336</v>
      </c>
      <c r="I145" s="749">
        <f t="shared" si="23"/>
        <v>4336</v>
      </c>
      <c r="J145" s="749">
        <v>70000</v>
      </c>
      <c r="K145" s="732"/>
      <c r="L145" s="748"/>
    </row>
    <row r="146" spans="1:12" ht="79.5" customHeight="1" x14ac:dyDescent="0.5">
      <c r="A146" s="272" t="s">
        <v>128</v>
      </c>
      <c r="B146" s="735" t="s">
        <v>16</v>
      </c>
      <c r="C146" s="737" t="s">
        <v>43</v>
      </c>
      <c r="D146" s="470">
        <v>45000</v>
      </c>
      <c r="E146" s="471">
        <v>18000</v>
      </c>
      <c r="F146" s="471">
        <v>18000</v>
      </c>
      <c r="G146" s="471">
        <v>9000</v>
      </c>
      <c r="H146" s="471">
        <v>0</v>
      </c>
      <c r="I146" s="749">
        <f t="shared" si="23"/>
        <v>100.15000000000146</v>
      </c>
      <c r="J146" s="749">
        <v>44899.85</v>
      </c>
      <c r="K146" s="732"/>
      <c r="L146" s="788" t="s">
        <v>349</v>
      </c>
    </row>
    <row r="147" spans="1:12" ht="100.5" customHeight="1" x14ac:dyDescent="0.5">
      <c r="A147" s="272" t="s">
        <v>129</v>
      </c>
      <c r="B147" s="735" t="s">
        <v>50</v>
      </c>
      <c r="C147" s="737" t="s">
        <v>43</v>
      </c>
      <c r="D147" s="470">
        <v>400000</v>
      </c>
      <c r="E147" s="471">
        <v>138950</v>
      </c>
      <c r="F147" s="471">
        <v>138950</v>
      </c>
      <c r="G147" s="471">
        <v>43150</v>
      </c>
      <c r="H147" s="471">
        <v>78950</v>
      </c>
      <c r="I147" s="749">
        <f t="shared" si="23"/>
        <v>172068.6</v>
      </c>
      <c r="J147" s="749">
        <v>227931.4</v>
      </c>
      <c r="K147" s="732">
        <v>0</v>
      </c>
      <c r="L147" s="736"/>
    </row>
    <row r="148" spans="1:12" ht="99" customHeight="1" x14ac:dyDescent="0.5">
      <c r="A148" s="272" t="s">
        <v>322</v>
      </c>
      <c r="B148" s="815" t="s">
        <v>50</v>
      </c>
      <c r="C148" s="816" t="s">
        <v>14</v>
      </c>
      <c r="D148" s="659">
        <v>240700</v>
      </c>
      <c r="E148" s="568">
        <v>30000</v>
      </c>
      <c r="F148" s="553">
        <v>90400</v>
      </c>
      <c r="G148" s="568">
        <v>60200</v>
      </c>
      <c r="H148" s="568">
        <v>60100</v>
      </c>
      <c r="I148" s="732">
        <f t="shared" si="23"/>
        <v>84748.78</v>
      </c>
      <c r="J148" s="732">
        <v>155951.22</v>
      </c>
      <c r="K148" s="732"/>
      <c r="L148" s="174"/>
    </row>
    <row r="149" spans="1:12" ht="118.5" customHeight="1" x14ac:dyDescent="0.5">
      <c r="A149" s="833" t="s">
        <v>156</v>
      </c>
      <c r="B149" s="817" t="s">
        <v>16</v>
      </c>
      <c r="C149" s="816" t="s">
        <v>14</v>
      </c>
      <c r="D149" s="659">
        <v>225000</v>
      </c>
      <c r="E149" s="553">
        <v>23500</v>
      </c>
      <c r="F149" s="553">
        <v>150000</v>
      </c>
      <c r="G149" s="553">
        <v>51500</v>
      </c>
      <c r="H149" s="553">
        <v>0</v>
      </c>
      <c r="I149" s="732">
        <f>D149-J149-K149</f>
        <v>128421.16</v>
      </c>
      <c r="J149" s="732">
        <v>96578.84</v>
      </c>
      <c r="K149" s="493">
        <v>0</v>
      </c>
      <c r="L149" s="818"/>
    </row>
    <row r="150" spans="1:12" ht="61.5" customHeight="1" x14ac:dyDescent="0.5">
      <c r="A150" s="833" t="s">
        <v>157</v>
      </c>
      <c r="B150" s="735" t="s">
        <v>50</v>
      </c>
      <c r="C150" s="816" t="s">
        <v>14</v>
      </c>
      <c r="D150" s="659">
        <v>1052300</v>
      </c>
      <c r="E150" s="568">
        <v>263100</v>
      </c>
      <c r="F150" s="553">
        <v>263100</v>
      </c>
      <c r="G150" s="568">
        <v>263100</v>
      </c>
      <c r="H150" s="568">
        <v>263000</v>
      </c>
      <c r="I150" s="732">
        <f t="shared" si="23"/>
        <v>840325.1</v>
      </c>
      <c r="J150" s="732">
        <v>211974.9</v>
      </c>
      <c r="K150" s="732">
        <v>0</v>
      </c>
      <c r="L150" s="759"/>
    </row>
    <row r="151" spans="1:12" ht="39" customHeight="1" x14ac:dyDescent="0.5">
      <c r="A151" s="833" t="s">
        <v>158</v>
      </c>
      <c r="B151" s="735" t="s">
        <v>50</v>
      </c>
      <c r="C151" s="735" t="s">
        <v>37</v>
      </c>
      <c r="D151" s="659">
        <v>1074600</v>
      </c>
      <c r="E151" s="568">
        <v>268650</v>
      </c>
      <c r="F151" s="553">
        <v>268650</v>
      </c>
      <c r="G151" s="568">
        <v>268650</v>
      </c>
      <c r="H151" s="568">
        <v>268650</v>
      </c>
      <c r="I151" s="732">
        <f t="shared" si="23"/>
        <v>788221</v>
      </c>
      <c r="J151" s="732">
        <v>286379</v>
      </c>
      <c r="K151" s="764">
        <v>0</v>
      </c>
      <c r="L151" s="759"/>
    </row>
    <row r="152" spans="1:12" ht="18.75" customHeight="1" x14ac:dyDescent="0.5">
      <c r="A152" s="1074" t="s">
        <v>56</v>
      </c>
      <c r="B152" s="1074"/>
      <c r="C152" s="500"/>
      <c r="D152" s="765">
        <f t="shared" ref="D152:L152" si="24">D124+D121</f>
        <v>4040600</v>
      </c>
      <c r="E152" s="765">
        <f t="shared" si="24"/>
        <v>954100</v>
      </c>
      <c r="F152" s="773">
        <f t="shared" si="24"/>
        <v>1318850</v>
      </c>
      <c r="G152" s="765">
        <f t="shared" si="24"/>
        <v>974700</v>
      </c>
      <c r="H152" s="765">
        <f t="shared" si="24"/>
        <v>0</v>
      </c>
      <c r="I152" s="765">
        <f t="shared" si="24"/>
        <v>2263375.85</v>
      </c>
      <c r="J152" s="765">
        <f>J124+J121</f>
        <v>1777224.15</v>
      </c>
      <c r="K152" s="765">
        <f t="shared" si="24"/>
        <v>0</v>
      </c>
      <c r="L152" s="819">
        <f t="shared" si="24"/>
        <v>0</v>
      </c>
    </row>
    <row r="153" spans="1:12" ht="27" customHeight="1" x14ac:dyDescent="0.5">
      <c r="A153" s="1075" t="s">
        <v>57</v>
      </c>
      <c r="B153" s="1075"/>
      <c r="C153" s="773"/>
      <c r="D153" s="765">
        <f>D152+D114+D51+D41</f>
        <v>44033500</v>
      </c>
      <c r="E153" s="765">
        <f t="shared" ref="E153:K153" si="25">E152+E114</f>
        <v>1535770</v>
      </c>
      <c r="F153" s="773">
        <f t="shared" si="25"/>
        <v>2315980</v>
      </c>
      <c r="G153" s="765">
        <f t="shared" si="25"/>
        <v>32634400</v>
      </c>
      <c r="H153" s="765">
        <f t="shared" si="25"/>
        <v>437800</v>
      </c>
      <c r="I153" s="820">
        <f t="shared" si="25"/>
        <v>34134342.539999999</v>
      </c>
      <c r="J153" s="765">
        <f>J152+J114+J51+J41</f>
        <v>7219337.0600000005</v>
      </c>
      <c r="K153" s="765">
        <f t="shared" si="25"/>
        <v>0</v>
      </c>
      <c r="L153" s="821"/>
    </row>
    <row r="154" spans="1:12" ht="27" customHeight="1" x14ac:dyDescent="0.5">
      <c r="A154" s="1075" t="s">
        <v>384</v>
      </c>
      <c r="B154" s="1075"/>
      <c r="C154" s="773"/>
      <c r="D154" s="765">
        <f>D153-D59</f>
        <v>13007800</v>
      </c>
      <c r="E154" s="765"/>
      <c r="F154" s="773"/>
      <c r="G154" s="765"/>
      <c r="H154" s="765"/>
      <c r="I154" s="820"/>
      <c r="J154" s="765"/>
      <c r="K154" s="765"/>
      <c r="L154" s="821"/>
    </row>
    <row r="155" spans="1:12" ht="27" customHeight="1" x14ac:dyDescent="0.5">
      <c r="A155" s="1076" t="s">
        <v>280</v>
      </c>
      <c r="B155" s="1077"/>
      <c r="C155" s="800"/>
      <c r="D155" s="757"/>
      <c r="E155" s="732"/>
      <c r="F155" s="660"/>
      <c r="G155" s="732"/>
      <c r="H155" s="732"/>
      <c r="I155" s="764"/>
      <c r="J155" s="764">
        <f>J153*100/D153</f>
        <v>16.395101593105249</v>
      </c>
      <c r="K155" s="800"/>
      <c r="L155" s="174"/>
    </row>
    <row r="156" spans="1:12" ht="24" customHeight="1" x14ac:dyDescent="0.5">
      <c r="A156" s="1078" t="s">
        <v>282</v>
      </c>
      <c r="B156" s="1079"/>
      <c r="C156" s="800"/>
      <c r="D156" s="757"/>
      <c r="E156" s="732"/>
      <c r="F156" s="660"/>
      <c r="G156" s="732"/>
      <c r="H156" s="732"/>
      <c r="I156" s="764"/>
      <c r="J156" s="764">
        <f>J153*100/D154</f>
        <v>55.500061962822308</v>
      </c>
      <c r="K156" s="800"/>
      <c r="L156" s="174"/>
    </row>
    <row r="157" spans="1:12" ht="23.25" x14ac:dyDescent="0.55000000000000004">
      <c r="A157" s="822" t="s">
        <v>344</v>
      </c>
    </row>
    <row r="158" spans="1:12" x14ac:dyDescent="0.5">
      <c r="A158" s="831" t="s">
        <v>378</v>
      </c>
    </row>
    <row r="159" spans="1:12" ht="23.25" x14ac:dyDescent="0.55000000000000004">
      <c r="A159" s="822" t="s">
        <v>382</v>
      </c>
    </row>
    <row r="160" spans="1:12" ht="23.25" x14ac:dyDescent="0.55000000000000004">
      <c r="A160" s="824" t="s">
        <v>352</v>
      </c>
    </row>
    <row r="161" spans="5:5" x14ac:dyDescent="0.5">
      <c r="E161" s="739"/>
    </row>
  </sheetData>
  <mergeCells count="49">
    <mergeCell ref="A152:B152"/>
    <mergeCell ref="A153:B153"/>
    <mergeCell ref="A155:B155"/>
    <mergeCell ref="A156:B156"/>
    <mergeCell ref="A122:C122"/>
    <mergeCell ref="A124:C124"/>
    <mergeCell ref="A125:C125"/>
    <mergeCell ref="A126:D126"/>
    <mergeCell ref="A132:D132"/>
    <mergeCell ref="A133:D133"/>
    <mergeCell ref="A154:B154"/>
    <mergeCell ref="A121:C121"/>
    <mergeCell ref="A52:B52"/>
    <mergeCell ref="A53:B53"/>
    <mergeCell ref="A54:C54"/>
    <mergeCell ref="A55:C55"/>
    <mergeCell ref="A57:C57"/>
    <mergeCell ref="A58:C58"/>
    <mergeCell ref="A111:C111"/>
    <mergeCell ref="A112:C112"/>
    <mergeCell ref="A114:B114"/>
    <mergeCell ref="A119:C119"/>
    <mergeCell ref="A120:C120"/>
    <mergeCell ref="A51:B51"/>
    <mergeCell ref="A28:C28"/>
    <mergeCell ref="A33:C33"/>
    <mergeCell ref="A35:C35"/>
    <mergeCell ref="A36:C36"/>
    <mergeCell ref="A41:B41"/>
    <mergeCell ref="A43:C43"/>
    <mergeCell ref="A44:C44"/>
    <mergeCell ref="A45:C45"/>
    <mergeCell ref="A46:C46"/>
    <mergeCell ref="A48:C48"/>
    <mergeCell ref="A49:C49"/>
    <mergeCell ref="A12:C12"/>
    <mergeCell ref="A1:L1"/>
    <mergeCell ref="A2:L2"/>
    <mergeCell ref="A3:A4"/>
    <mergeCell ref="B3:B4"/>
    <mergeCell ref="C3:D3"/>
    <mergeCell ref="E3:H3"/>
    <mergeCell ref="I3:I4"/>
    <mergeCell ref="J3:L3"/>
    <mergeCell ref="A5:C5"/>
    <mergeCell ref="A6:C6"/>
    <mergeCell ref="A7:C7"/>
    <mergeCell ref="A8:C8"/>
    <mergeCell ref="A11:C11"/>
  </mergeCells>
  <pageMargins left="0.78740157480314965" right="0.31496062992125984" top="0.59055118110236227" bottom="0.39370078740157483" header="0.31496062992125984" footer="0.31496062992125984"/>
  <pageSetup paperSize="9" orientation="landscape" r:id="rId1"/>
  <headerFooter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5379D-CA46-4122-ACF3-E5BED17C634E}">
  <dimension ref="A1:L161"/>
  <sheetViews>
    <sheetView tabSelected="1" view="pageBreakPreview" topLeftCell="A148" zoomScaleNormal="84" zoomScaleSheetLayoutView="100" workbookViewId="0">
      <selection activeCell="F9" sqref="F9"/>
    </sheetView>
  </sheetViews>
  <sheetFormatPr defaultColWidth="9" defaultRowHeight="21.75" x14ac:dyDescent="0.5"/>
  <cols>
    <col min="1" max="1" width="16.5" style="175" customWidth="1"/>
    <col min="2" max="2" width="12" style="175" customWidth="1"/>
    <col min="3" max="3" width="6" style="175" customWidth="1"/>
    <col min="4" max="4" width="11.625" style="823" customWidth="1"/>
    <col min="5" max="5" width="10" style="510" customWidth="1"/>
    <col min="6" max="6" width="10.875" style="511" customWidth="1"/>
    <col min="7" max="7" width="11.375" style="510" customWidth="1"/>
    <col min="8" max="8" width="10.375" style="510" customWidth="1"/>
    <col min="9" max="9" width="10" style="510" customWidth="1"/>
    <col min="10" max="10" width="9.375" style="510" customWidth="1"/>
    <col min="11" max="11" width="10.125" style="510" customWidth="1"/>
    <col min="12" max="12" width="8.25" style="175" customWidth="1"/>
    <col min="13" max="13" width="9.875" style="175" customWidth="1"/>
    <col min="14" max="14" width="21.625" style="175" customWidth="1"/>
    <col min="15" max="16384" width="9" style="175"/>
  </cols>
  <sheetData>
    <row r="1" spans="1:12" ht="27" customHeight="1" x14ac:dyDescent="0.5">
      <c r="A1" s="1117" t="s">
        <v>166</v>
      </c>
      <c r="B1" s="1117"/>
      <c r="C1" s="1117"/>
      <c r="D1" s="1117"/>
      <c r="E1" s="1117"/>
      <c r="F1" s="1117"/>
      <c r="G1" s="1117"/>
      <c r="H1" s="1117"/>
      <c r="I1" s="1117"/>
      <c r="J1" s="1117"/>
      <c r="K1" s="1117"/>
      <c r="L1" s="1117"/>
    </row>
    <row r="2" spans="1:12" ht="27" customHeight="1" x14ac:dyDescent="0.5">
      <c r="A2" s="1117" t="s">
        <v>385</v>
      </c>
      <c r="B2" s="1117"/>
      <c r="C2" s="1117"/>
      <c r="D2" s="1117"/>
      <c r="E2" s="1117"/>
      <c r="F2" s="1117"/>
      <c r="G2" s="1117"/>
      <c r="H2" s="1117"/>
      <c r="I2" s="1117"/>
      <c r="J2" s="1117"/>
      <c r="K2" s="1117"/>
      <c r="L2" s="1117"/>
    </row>
    <row r="3" spans="1:12" ht="26.25" customHeight="1" x14ac:dyDescent="0.5">
      <c r="A3" s="1129" t="s">
        <v>0</v>
      </c>
      <c r="B3" s="1131" t="s">
        <v>1</v>
      </c>
      <c r="C3" s="1133" t="s">
        <v>2</v>
      </c>
      <c r="D3" s="1133"/>
      <c r="E3" s="1134" t="s">
        <v>3</v>
      </c>
      <c r="F3" s="1134"/>
      <c r="G3" s="1134"/>
      <c r="H3" s="1134"/>
      <c r="I3" s="1135" t="s">
        <v>4</v>
      </c>
      <c r="J3" s="1137" t="s">
        <v>5</v>
      </c>
      <c r="K3" s="1138"/>
      <c r="L3" s="1139"/>
    </row>
    <row r="4" spans="1:12" ht="57" customHeight="1" x14ac:dyDescent="0.5">
      <c r="A4" s="1130"/>
      <c r="B4" s="1132"/>
      <c r="C4" s="826" t="s">
        <v>6</v>
      </c>
      <c r="D4" s="827" t="s">
        <v>7</v>
      </c>
      <c r="E4" s="828" t="s">
        <v>161</v>
      </c>
      <c r="F4" s="828" t="s">
        <v>162</v>
      </c>
      <c r="G4" s="828" t="s">
        <v>163</v>
      </c>
      <c r="H4" s="828" t="s">
        <v>273</v>
      </c>
      <c r="I4" s="1136"/>
      <c r="J4" s="826" t="s">
        <v>159</v>
      </c>
      <c r="K4" s="826" t="s">
        <v>8</v>
      </c>
      <c r="L4" s="826" t="s">
        <v>9</v>
      </c>
    </row>
    <row r="5" spans="1:12" ht="24" customHeight="1" x14ac:dyDescent="0.5">
      <c r="A5" s="1091" t="s">
        <v>61</v>
      </c>
      <c r="B5" s="1092"/>
      <c r="C5" s="1093"/>
      <c r="D5" s="753">
        <f>D7+D11+D35</f>
        <v>5708860</v>
      </c>
      <c r="E5" s="753">
        <f>E7+E11+E35</f>
        <v>0</v>
      </c>
      <c r="F5" s="758">
        <f>F7+F11+F35</f>
        <v>1843260</v>
      </c>
      <c r="G5" s="753">
        <f>G7+G11+G35</f>
        <v>3239750</v>
      </c>
      <c r="H5" s="753">
        <f>H7+H11+H35</f>
        <v>625850</v>
      </c>
      <c r="I5" s="755">
        <f>SUM(I7+I11+I35)</f>
        <v>974207.83</v>
      </c>
      <c r="J5" s="755">
        <f>SUM(J7+J11+J35)</f>
        <v>4734652.17</v>
      </c>
      <c r="K5" s="755">
        <f>SUM(K7+K11+K35)</f>
        <v>0</v>
      </c>
      <c r="L5" s="740"/>
    </row>
    <row r="6" spans="1:12" ht="26.25" customHeight="1" x14ac:dyDescent="0.5">
      <c r="A6" s="1091" t="s">
        <v>62</v>
      </c>
      <c r="B6" s="1092"/>
      <c r="C6" s="1093"/>
      <c r="D6" s="753"/>
      <c r="E6" s="722"/>
      <c r="F6" s="722"/>
      <c r="G6" s="722"/>
      <c r="H6" s="722"/>
      <c r="I6" s="755"/>
      <c r="J6" s="467"/>
      <c r="K6" s="467"/>
      <c r="L6" s="740"/>
    </row>
    <row r="7" spans="1:12" ht="30" customHeight="1" x14ac:dyDescent="0.5">
      <c r="A7" s="1107" t="s">
        <v>167</v>
      </c>
      <c r="B7" s="1108"/>
      <c r="C7" s="1109"/>
      <c r="D7" s="753">
        <f t="shared" ref="D7:K7" si="0">D8</f>
        <v>494950</v>
      </c>
      <c r="E7" s="753">
        <f t="shared" si="0"/>
        <v>0</v>
      </c>
      <c r="F7" s="754">
        <f t="shared" si="0"/>
        <v>34310</v>
      </c>
      <c r="G7" s="753">
        <f t="shared" si="0"/>
        <v>426140</v>
      </c>
      <c r="H7" s="753">
        <f t="shared" si="0"/>
        <v>34500</v>
      </c>
      <c r="I7" s="755">
        <f t="shared" si="0"/>
        <v>233670.44</v>
      </c>
      <c r="J7" s="755">
        <f t="shared" si="0"/>
        <v>261279.56</v>
      </c>
      <c r="K7" s="755">
        <f t="shared" si="0"/>
        <v>0</v>
      </c>
      <c r="L7" s="740"/>
    </row>
    <row r="8" spans="1:12" ht="72.75" customHeight="1" x14ac:dyDescent="0.5">
      <c r="A8" s="1110" t="s">
        <v>168</v>
      </c>
      <c r="B8" s="1110"/>
      <c r="C8" s="1110"/>
      <c r="D8" s="756">
        <f>SUM(D9:D10)</f>
        <v>494950</v>
      </c>
      <c r="E8" s="756">
        <f>SUM(E9:E10)</f>
        <v>0</v>
      </c>
      <c r="F8" s="756">
        <f>SUM(F9:F10)</f>
        <v>34310</v>
      </c>
      <c r="G8" s="756">
        <f>SUM(G9:G10)</f>
        <v>426140</v>
      </c>
      <c r="H8" s="756">
        <f>SUM(H9:H10)</f>
        <v>34500</v>
      </c>
      <c r="I8" s="118">
        <f>I9+I10</f>
        <v>233670.44</v>
      </c>
      <c r="J8" s="118">
        <f>J9+J10</f>
        <v>261279.56</v>
      </c>
      <c r="K8" s="755">
        <f>K9+K10</f>
        <v>0</v>
      </c>
      <c r="L8" s="740"/>
    </row>
    <row r="9" spans="1:12" ht="172.5" customHeight="1" x14ac:dyDescent="0.5">
      <c r="A9" s="742" t="s">
        <v>297</v>
      </c>
      <c r="B9" s="728" t="s">
        <v>169</v>
      </c>
      <c r="C9" s="322" t="s">
        <v>43</v>
      </c>
      <c r="D9" s="444">
        <v>330750</v>
      </c>
      <c r="E9" s="444">
        <v>0</v>
      </c>
      <c r="F9" s="445">
        <v>15410</v>
      </c>
      <c r="G9" s="444">
        <v>315340</v>
      </c>
      <c r="H9" s="444">
        <v>0</v>
      </c>
      <c r="I9" s="544">
        <f>D9-J9-K9</f>
        <v>222791</v>
      </c>
      <c r="J9" s="445">
        <v>107959</v>
      </c>
      <c r="K9" s="445">
        <v>0</v>
      </c>
      <c r="L9" s="604" t="s">
        <v>386</v>
      </c>
    </row>
    <row r="10" spans="1:12" ht="80.25" customHeight="1" x14ac:dyDescent="0.5">
      <c r="A10" s="742" t="s">
        <v>171</v>
      </c>
      <c r="B10" s="728" t="s">
        <v>90</v>
      </c>
      <c r="C10" s="322" t="s">
        <v>43</v>
      </c>
      <c r="D10" s="470">
        <v>164200</v>
      </c>
      <c r="E10" s="470">
        <v>0</v>
      </c>
      <c r="F10" s="471">
        <v>18900</v>
      </c>
      <c r="G10" s="470">
        <v>110800</v>
      </c>
      <c r="H10" s="470">
        <v>34500</v>
      </c>
      <c r="I10" s="544">
        <f>D10-J10-K10</f>
        <v>10879.440000000002</v>
      </c>
      <c r="J10" s="471">
        <v>153320.56</v>
      </c>
      <c r="K10" s="471">
        <v>0</v>
      </c>
      <c r="L10" s="322"/>
    </row>
    <row r="11" spans="1:12" ht="27" customHeight="1" x14ac:dyDescent="0.5">
      <c r="A11" s="1107" t="s">
        <v>63</v>
      </c>
      <c r="B11" s="1108"/>
      <c r="C11" s="1109"/>
      <c r="D11" s="757">
        <f t="shared" ref="D11:K11" si="1">SUM(D12+D28+D33)</f>
        <v>4572970</v>
      </c>
      <c r="E11" s="757">
        <f t="shared" si="1"/>
        <v>0</v>
      </c>
      <c r="F11" s="758">
        <f t="shared" si="1"/>
        <v>1644090</v>
      </c>
      <c r="G11" s="757">
        <f t="shared" si="1"/>
        <v>2428780</v>
      </c>
      <c r="H11" s="757">
        <f t="shared" si="1"/>
        <v>500100</v>
      </c>
      <c r="I11" s="757">
        <f t="shared" si="1"/>
        <v>659432.55000000005</v>
      </c>
      <c r="J11" s="772">
        <f t="shared" si="1"/>
        <v>3913537.4499999997</v>
      </c>
      <c r="K11" s="757">
        <f t="shared" si="1"/>
        <v>0</v>
      </c>
      <c r="L11" s="759"/>
    </row>
    <row r="12" spans="1:12" ht="42.75" customHeight="1" x14ac:dyDescent="0.5">
      <c r="A12" s="1107" t="s">
        <v>172</v>
      </c>
      <c r="B12" s="1108"/>
      <c r="C12" s="1109"/>
      <c r="D12" s="753">
        <f t="shared" ref="D12:K12" si="2">SUM(D13:D27)</f>
        <v>3732630</v>
      </c>
      <c r="E12" s="753">
        <f t="shared" si="2"/>
        <v>0</v>
      </c>
      <c r="F12" s="758">
        <f t="shared" si="2"/>
        <v>1376360</v>
      </c>
      <c r="G12" s="757">
        <f t="shared" si="2"/>
        <v>1982070</v>
      </c>
      <c r="H12" s="753">
        <f t="shared" si="2"/>
        <v>374200</v>
      </c>
      <c r="I12" s="79">
        <f t="shared" si="2"/>
        <v>442793.13</v>
      </c>
      <c r="J12" s="79">
        <f t="shared" si="2"/>
        <v>3289836.8699999996</v>
      </c>
      <c r="K12" s="79">
        <f t="shared" si="2"/>
        <v>0</v>
      </c>
      <c r="L12" s="759"/>
    </row>
    <row r="13" spans="1:12" ht="108.75" customHeight="1" x14ac:dyDescent="0.5">
      <c r="A13" s="42" t="s">
        <v>173</v>
      </c>
      <c r="B13" s="188" t="s">
        <v>94</v>
      </c>
      <c r="C13" s="322" t="s">
        <v>43</v>
      </c>
      <c r="D13" s="444">
        <v>462000</v>
      </c>
      <c r="E13" s="444">
        <v>0</v>
      </c>
      <c r="F13" s="445">
        <v>279000</v>
      </c>
      <c r="G13" s="444">
        <v>180000</v>
      </c>
      <c r="H13" s="444">
        <v>3000</v>
      </c>
      <c r="I13" s="393">
        <f t="shared" ref="I13:I25" si="3">D13-J13-K13</f>
        <v>20663.099999999977</v>
      </c>
      <c r="J13" s="445">
        <v>441336.9</v>
      </c>
      <c r="K13" s="445">
        <v>0</v>
      </c>
      <c r="L13" s="322"/>
    </row>
    <row r="14" spans="1:12" ht="136.5" customHeight="1" x14ac:dyDescent="0.5">
      <c r="A14" s="42" t="s">
        <v>174</v>
      </c>
      <c r="B14" s="188" t="s">
        <v>185</v>
      </c>
      <c r="C14" s="322" t="s">
        <v>43</v>
      </c>
      <c r="D14" s="444">
        <v>432300</v>
      </c>
      <c r="E14" s="444">
        <v>0</v>
      </c>
      <c r="F14" s="445">
        <v>120000</v>
      </c>
      <c r="G14" s="444">
        <v>309200</v>
      </c>
      <c r="H14" s="444">
        <v>3100</v>
      </c>
      <c r="I14" s="393">
        <f t="shared" si="3"/>
        <v>24873</v>
      </c>
      <c r="J14" s="445">
        <v>407427</v>
      </c>
      <c r="K14" s="445">
        <v>0</v>
      </c>
      <c r="L14" s="322"/>
    </row>
    <row r="15" spans="1:12" ht="159" customHeight="1" x14ac:dyDescent="0.5">
      <c r="A15" s="42" t="s">
        <v>175</v>
      </c>
      <c r="B15" s="188" t="s">
        <v>186</v>
      </c>
      <c r="C15" s="322" t="s">
        <v>43</v>
      </c>
      <c r="D15" s="444">
        <v>62580</v>
      </c>
      <c r="E15" s="444">
        <v>0</v>
      </c>
      <c r="F15" s="445">
        <v>57880</v>
      </c>
      <c r="G15" s="444">
        <v>4700</v>
      </c>
      <c r="H15" s="444">
        <v>0</v>
      </c>
      <c r="I15" s="393">
        <f t="shared" si="3"/>
        <v>30209</v>
      </c>
      <c r="J15" s="445">
        <v>32371</v>
      </c>
      <c r="K15" s="445">
        <v>0</v>
      </c>
      <c r="L15" s="322"/>
    </row>
    <row r="16" spans="1:12" ht="161.25" customHeight="1" x14ac:dyDescent="0.5">
      <c r="A16" s="42" t="s">
        <v>176</v>
      </c>
      <c r="B16" s="188" t="s">
        <v>187</v>
      </c>
      <c r="C16" s="322" t="s">
        <v>43</v>
      </c>
      <c r="D16" s="470">
        <v>253660</v>
      </c>
      <c r="E16" s="470">
        <v>0</v>
      </c>
      <c r="F16" s="471">
        <v>100540</v>
      </c>
      <c r="G16" s="470">
        <v>152120</v>
      </c>
      <c r="H16" s="470">
        <v>1000</v>
      </c>
      <c r="I16" s="11">
        <f t="shared" si="3"/>
        <v>2211.5100000000093</v>
      </c>
      <c r="J16" s="471">
        <v>251448.49</v>
      </c>
      <c r="K16" s="471">
        <v>0</v>
      </c>
      <c r="L16" s="741"/>
    </row>
    <row r="17" spans="1:12" ht="159" customHeight="1" x14ac:dyDescent="0.5">
      <c r="A17" s="184" t="s">
        <v>333</v>
      </c>
      <c r="B17" s="188" t="s">
        <v>188</v>
      </c>
      <c r="C17" s="322" t="s">
        <v>43</v>
      </c>
      <c r="D17" s="471">
        <v>142540</v>
      </c>
      <c r="E17" s="471"/>
      <c r="F17" s="471">
        <v>109260</v>
      </c>
      <c r="G17" s="471">
        <v>32280</v>
      </c>
      <c r="H17" s="471">
        <v>1000</v>
      </c>
      <c r="I17" s="11">
        <f t="shared" si="3"/>
        <v>1364.7999999999884</v>
      </c>
      <c r="J17" s="471">
        <v>141175.20000000001</v>
      </c>
      <c r="K17" s="471">
        <v>0</v>
      </c>
      <c r="L17" s="741"/>
    </row>
    <row r="18" spans="1:12" ht="97.5" customHeight="1" x14ac:dyDescent="0.5">
      <c r="A18" s="42" t="s">
        <v>334</v>
      </c>
      <c r="B18" s="188" t="s">
        <v>190</v>
      </c>
      <c r="C18" s="322" t="s">
        <v>43</v>
      </c>
      <c r="D18" s="444">
        <v>299700</v>
      </c>
      <c r="E18" s="444">
        <v>0</v>
      </c>
      <c r="F18" s="445">
        <v>140000</v>
      </c>
      <c r="G18" s="444">
        <v>135000</v>
      </c>
      <c r="H18" s="444">
        <v>24700</v>
      </c>
      <c r="I18" s="393">
        <f t="shared" si="3"/>
        <v>24701</v>
      </c>
      <c r="J18" s="445">
        <v>274999</v>
      </c>
      <c r="K18" s="445">
        <v>0</v>
      </c>
      <c r="L18" s="322"/>
    </row>
    <row r="19" spans="1:12" ht="99" customHeight="1" x14ac:dyDescent="0.5">
      <c r="A19" s="602" t="s">
        <v>310</v>
      </c>
      <c r="B19" s="188" t="s">
        <v>191</v>
      </c>
      <c r="C19" s="322" t="s">
        <v>43</v>
      </c>
      <c r="D19" s="470">
        <v>248580</v>
      </c>
      <c r="E19" s="470">
        <v>0</v>
      </c>
      <c r="F19" s="471">
        <v>123640</v>
      </c>
      <c r="G19" s="470">
        <v>123340</v>
      </c>
      <c r="H19" s="470">
        <v>1600</v>
      </c>
      <c r="I19" s="11">
        <f t="shared" si="3"/>
        <v>1648.609999999986</v>
      </c>
      <c r="J19" s="471">
        <v>246931.39</v>
      </c>
      <c r="K19" s="471">
        <v>0</v>
      </c>
      <c r="L19" s="741"/>
    </row>
    <row r="20" spans="1:12" ht="57.75" customHeight="1" x14ac:dyDescent="0.5">
      <c r="A20" s="602" t="s">
        <v>299</v>
      </c>
      <c r="B20" s="188" t="s">
        <v>193</v>
      </c>
      <c r="C20" s="322" t="s">
        <v>43</v>
      </c>
      <c r="D20" s="470">
        <v>24330</v>
      </c>
      <c r="E20" s="470">
        <v>0</v>
      </c>
      <c r="F20" s="471">
        <v>0</v>
      </c>
      <c r="G20" s="470">
        <v>24330</v>
      </c>
      <c r="H20" s="470">
        <v>0</v>
      </c>
      <c r="I20" s="11">
        <f t="shared" si="3"/>
        <v>3755</v>
      </c>
      <c r="J20" s="471">
        <v>20575</v>
      </c>
      <c r="K20" s="471"/>
      <c r="L20" s="835" t="s">
        <v>350</v>
      </c>
    </row>
    <row r="21" spans="1:12" ht="78" customHeight="1" x14ac:dyDescent="0.5">
      <c r="A21" s="602" t="s">
        <v>314</v>
      </c>
      <c r="B21" s="188" t="s">
        <v>197</v>
      </c>
      <c r="C21" s="322" t="s">
        <v>43</v>
      </c>
      <c r="D21" s="444">
        <v>297600</v>
      </c>
      <c r="E21" s="444">
        <v>0</v>
      </c>
      <c r="F21" s="445">
        <v>90000</v>
      </c>
      <c r="G21" s="444">
        <v>89600</v>
      </c>
      <c r="H21" s="444">
        <v>118000</v>
      </c>
      <c r="I21" s="11">
        <f t="shared" si="3"/>
        <v>113034</v>
      </c>
      <c r="J21" s="445">
        <v>184566</v>
      </c>
      <c r="K21" s="445">
        <v>0</v>
      </c>
      <c r="L21" s="740"/>
    </row>
    <row r="22" spans="1:12" ht="136.5" customHeight="1" x14ac:dyDescent="0.5">
      <c r="A22" s="602" t="s">
        <v>300</v>
      </c>
      <c r="B22" s="188" t="s">
        <v>196</v>
      </c>
      <c r="C22" s="322" t="s">
        <v>43</v>
      </c>
      <c r="D22" s="470">
        <v>299100</v>
      </c>
      <c r="E22" s="470">
        <v>0</v>
      </c>
      <c r="F22" s="471">
        <v>60000</v>
      </c>
      <c r="G22" s="470">
        <v>239100</v>
      </c>
      <c r="H22" s="470">
        <v>0</v>
      </c>
      <c r="I22" s="11">
        <f t="shared" si="3"/>
        <v>49213.200000000012</v>
      </c>
      <c r="J22" s="471">
        <v>249886.8</v>
      </c>
      <c r="K22" s="471">
        <v>0</v>
      </c>
      <c r="L22" s="835" t="s">
        <v>350</v>
      </c>
    </row>
    <row r="23" spans="1:12" ht="138" customHeight="1" x14ac:dyDescent="0.5">
      <c r="A23" s="602" t="s">
        <v>335</v>
      </c>
      <c r="B23" s="188" t="s">
        <v>189</v>
      </c>
      <c r="C23" s="322" t="s">
        <v>43</v>
      </c>
      <c r="D23" s="444">
        <v>163200</v>
      </c>
      <c r="E23" s="444">
        <v>0</v>
      </c>
      <c r="F23" s="445">
        <v>61200</v>
      </c>
      <c r="G23" s="444">
        <v>102000</v>
      </c>
      <c r="H23" s="444">
        <v>0</v>
      </c>
      <c r="I23" s="393">
        <f t="shared" si="3"/>
        <v>1780</v>
      </c>
      <c r="J23" s="445">
        <v>161420</v>
      </c>
      <c r="K23" s="445">
        <v>0</v>
      </c>
      <c r="L23" s="835" t="s">
        <v>350</v>
      </c>
    </row>
    <row r="24" spans="1:12" ht="133.5" customHeight="1" x14ac:dyDescent="0.5">
      <c r="A24" s="602" t="s">
        <v>315</v>
      </c>
      <c r="B24" s="188" t="s">
        <v>86</v>
      </c>
      <c r="C24" s="322" t="s">
        <v>43</v>
      </c>
      <c r="D24" s="444">
        <v>369960</v>
      </c>
      <c r="E24" s="444">
        <v>0</v>
      </c>
      <c r="F24" s="445">
        <v>13720</v>
      </c>
      <c r="G24" s="444">
        <v>180240</v>
      </c>
      <c r="H24" s="444">
        <v>176000</v>
      </c>
      <c r="I24" s="393">
        <f t="shared" si="3"/>
        <v>57270</v>
      </c>
      <c r="J24" s="445">
        <v>312690</v>
      </c>
      <c r="K24" s="445">
        <v>0</v>
      </c>
      <c r="L24" s="322"/>
    </row>
    <row r="25" spans="1:12" ht="96" customHeight="1" x14ac:dyDescent="0.5">
      <c r="A25" s="602" t="s">
        <v>336</v>
      </c>
      <c r="B25" s="188" t="s">
        <v>92</v>
      </c>
      <c r="C25" s="322" t="s">
        <v>43</v>
      </c>
      <c r="D25" s="470">
        <v>177080</v>
      </c>
      <c r="E25" s="470">
        <v>0</v>
      </c>
      <c r="F25" s="471">
        <v>110220</v>
      </c>
      <c r="G25" s="470">
        <v>65960</v>
      </c>
      <c r="H25" s="470">
        <v>900</v>
      </c>
      <c r="I25" s="11">
        <f t="shared" si="3"/>
        <v>12706.910000000003</v>
      </c>
      <c r="J25" s="471">
        <v>164373.09</v>
      </c>
      <c r="K25" s="471">
        <v>0</v>
      </c>
      <c r="L25" s="741"/>
    </row>
    <row r="26" spans="1:12" ht="157.5" customHeight="1" x14ac:dyDescent="0.5">
      <c r="A26" s="42" t="s">
        <v>337</v>
      </c>
      <c r="B26" s="188" t="s">
        <v>192</v>
      </c>
      <c r="C26" s="322" t="s">
        <v>43</v>
      </c>
      <c r="D26" s="470">
        <v>200000</v>
      </c>
      <c r="E26" s="470">
        <v>0</v>
      </c>
      <c r="F26" s="471">
        <v>80000</v>
      </c>
      <c r="G26" s="470">
        <v>120000</v>
      </c>
      <c r="H26" s="470">
        <v>0</v>
      </c>
      <c r="I26" s="11">
        <f>D26-J26-K26</f>
        <v>49195</v>
      </c>
      <c r="J26" s="471">
        <v>150805</v>
      </c>
      <c r="K26" s="471"/>
      <c r="L26" s="835" t="s">
        <v>350</v>
      </c>
    </row>
    <row r="27" spans="1:12" ht="196.5" customHeight="1" x14ac:dyDescent="0.5">
      <c r="A27" s="42" t="s">
        <v>316</v>
      </c>
      <c r="B27" s="188" t="s">
        <v>86</v>
      </c>
      <c r="C27" s="322" t="s">
        <v>43</v>
      </c>
      <c r="D27" s="444">
        <v>300000</v>
      </c>
      <c r="E27" s="61">
        <v>0</v>
      </c>
      <c r="F27" s="61">
        <v>30900</v>
      </c>
      <c r="G27" s="61">
        <v>224200</v>
      </c>
      <c r="H27" s="61">
        <v>44900</v>
      </c>
      <c r="I27" s="393">
        <f>D27-J27-K27</f>
        <v>50168</v>
      </c>
      <c r="J27" s="445">
        <v>249832</v>
      </c>
      <c r="K27" s="445">
        <v>0</v>
      </c>
      <c r="L27" s="322"/>
    </row>
    <row r="28" spans="1:12" ht="52.5" customHeight="1" x14ac:dyDescent="0.5">
      <c r="A28" s="1091" t="s">
        <v>198</v>
      </c>
      <c r="B28" s="1092"/>
      <c r="C28" s="1093"/>
      <c r="D28" s="753">
        <f t="shared" ref="D28:I28" si="4">SUM(D29:D32)</f>
        <v>802950</v>
      </c>
      <c r="E28" s="753">
        <f t="shared" si="4"/>
        <v>0</v>
      </c>
      <c r="F28" s="754">
        <f t="shared" si="4"/>
        <v>250000</v>
      </c>
      <c r="G28" s="753">
        <f t="shared" si="4"/>
        <v>427050</v>
      </c>
      <c r="H28" s="753">
        <f t="shared" si="4"/>
        <v>125900</v>
      </c>
      <c r="I28" s="79">
        <f t="shared" si="4"/>
        <v>215966.41999999998</v>
      </c>
      <c r="J28" s="79">
        <f>J29+J30+J31+J32</f>
        <v>586983.58000000007</v>
      </c>
      <c r="K28" s="79">
        <f>K29+K30+K31+K32</f>
        <v>0</v>
      </c>
      <c r="L28" s="741"/>
    </row>
    <row r="29" spans="1:12" ht="81" customHeight="1" x14ac:dyDescent="0.5">
      <c r="A29" s="603" t="s">
        <v>338</v>
      </c>
      <c r="B29" s="188" t="s">
        <v>203</v>
      </c>
      <c r="C29" s="322" t="s">
        <v>43</v>
      </c>
      <c r="D29" s="471">
        <v>247850</v>
      </c>
      <c r="E29" s="471">
        <v>0</v>
      </c>
      <c r="F29" s="471">
        <v>84600</v>
      </c>
      <c r="G29" s="471">
        <v>42850</v>
      </c>
      <c r="H29" s="471">
        <v>120400</v>
      </c>
      <c r="I29" s="11">
        <f>D29-J29-K29</f>
        <v>167401.4</v>
      </c>
      <c r="J29" s="471">
        <v>80448.600000000006</v>
      </c>
      <c r="K29" s="471">
        <v>0</v>
      </c>
      <c r="L29" s="741"/>
    </row>
    <row r="30" spans="1:12" ht="115.5" customHeight="1" x14ac:dyDescent="0.5">
      <c r="A30" s="602" t="s">
        <v>339</v>
      </c>
      <c r="B30" s="188" t="s">
        <v>204</v>
      </c>
      <c r="C30" s="322" t="s">
        <v>43</v>
      </c>
      <c r="D30" s="470">
        <v>213600</v>
      </c>
      <c r="E30" s="470">
        <v>0</v>
      </c>
      <c r="F30" s="471">
        <v>70000</v>
      </c>
      <c r="G30" s="470">
        <v>142100</v>
      </c>
      <c r="H30" s="470">
        <v>1500</v>
      </c>
      <c r="I30" s="11">
        <f>D30-J30-K30</f>
        <v>1765.0799999999872</v>
      </c>
      <c r="J30" s="471">
        <v>211834.92</v>
      </c>
      <c r="K30" s="471">
        <v>0</v>
      </c>
      <c r="L30" s="741"/>
    </row>
    <row r="31" spans="1:12" ht="96" customHeight="1" x14ac:dyDescent="0.5">
      <c r="A31" s="42" t="s">
        <v>201</v>
      </c>
      <c r="B31" s="188" t="s">
        <v>205</v>
      </c>
      <c r="C31" s="322" t="s">
        <v>43</v>
      </c>
      <c r="D31" s="470">
        <v>110500</v>
      </c>
      <c r="E31" s="470">
        <v>0</v>
      </c>
      <c r="F31" s="471">
        <v>95400</v>
      </c>
      <c r="G31" s="470">
        <v>11100</v>
      </c>
      <c r="H31" s="470">
        <v>4000</v>
      </c>
      <c r="I31" s="11">
        <f>D31-J31-K31</f>
        <v>45119.94</v>
      </c>
      <c r="J31" s="471">
        <v>65380.06</v>
      </c>
      <c r="K31" s="471">
        <v>0</v>
      </c>
      <c r="L31" s="741"/>
    </row>
    <row r="32" spans="1:12" ht="160.5" customHeight="1" x14ac:dyDescent="0.5">
      <c r="A32" s="42" t="s">
        <v>202</v>
      </c>
      <c r="B32" s="188" t="s">
        <v>35</v>
      </c>
      <c r="C32" s="322" t="s">
        <v>43</v>
      </c>
      <c r="D32" s="470">
        <v>231000</v>
      </c>
      <c r="E32" s="470">
        <v>0</v>
      </c>
      <c r="F32" s="471">
        <v>0</v>
      </c>
      <c r="G32" s="470">
        <v>231000</v>
      </c>
      <c r="H32" s="470">
        <v>0</v>
      </c>
      <c r="I32" s="11">
        <f>D32-J32-K32</f>
        <v>1680</v>
      </c>
      <c r="J32" s="471">
        <v>229320</v>
      </c>
      <c r="K32" s="471">
        <v>0</v>
      </c>
      <c r="L32" s="835" t="s">
        <v>350</v>
      </c>
    </row>
    <row r="33" spans="1:12" ht="48.75" customHeight="1" x14ac:dyDescent="0.5">
      <c r="A33" s="1107" t="s">
        <v>206</v>
      </c>
      <c r="B33" s="1108"/>
      <c r="C33" s="1109"/>
      <c r="D33" s="753">
        <f>D34</f>
        <v>37390</v>
      </c>
      <c r="E33" s="753">
        <f>E34</f>
        <v>0</v>
      </c>
      <c r="F33" s="754">
        <f>F34</f>
        <v>17730</v>
      </c>
      <c r="G33" s="753">
        <f>G34</f>
        <v>19660</v>
      </c>
      <c r="H33" s="79"/>
      <c r="I33" s="79">
        <f>I34</f>
        <v>673</v>
      </c>
      <c r="J33" s="79">
        <f>J34</f>
        <v>36717</v>
      </c>
      <c r="K33" s="79">
        <f>K34</f>
        <v>0</v>
      </c>
      <c r="L33" s="741"/>
    </row>
    <row r="34" spans="1:12" ht="163.5" customHeight="1" x14ac:dyDescent="0.5">
      <c r="A34" s="188" t="s">
        <v>207</v>
      </c>
      <c r="B34" s="188" t="s">
        <v>208</v>
      </c>
      <c r="C34" s="322" t="s">
        <v>43</v>
      </c>
      <c r="D34" s="470">
        <v>37390</v>
      </c>
      <c r="E34" s="470">
        <v>0</v>
      </c>
      <c r="F34" s="471">
        <v>17730</v>
      </c>
      <c r="G34" s="470">
        <v>19660</v>
      </c>
      <c r="H34" s="470">
        <v>0</v>
      </c>
      <c r="I34" s="11">
        <f>D34-J34-K34</f>
        <v>673</v>
      </c>
      <c r="J34" s="471">
        <v>36717</v>
      </c>
      <c r="K34" s="471">
        <v>0</v>
      </c>
      <c r="L34" s="835" t="s">
        <v>350</v>
      </c>
    </row>
    <row r="35" spans="1:12" ht="24" customHeight="1" x14ac:dyDescent="0.5">
      <c r="A35" s="1111" t="s">
        <v>67</v>
      </c>
      <c r="B35" s="1112"/>
      <c r="C35" s="1113"/>
      <c r="D35" s="760">
        <f t="shared" ref="D35:K35" si="5">D36</f>
        <v>640940</v>
      </c>
      <c r="E35" s="760">
        <f t="shared" si="5"/>
        <v>0</v>
      </c>
      <c r="F35" s="761">
        <f t="shared" si="5"/>
        <v>164860</v>
      </c>
      <c r="G35" s="760">
        <f t="shared" si="5"/>
        <v>384830</v>
      </c>
      <c r="H35" s="760">
        <f t="shared" si="5"/>
        <v>91250</v>
      </c>
      <c r="I35" s="118">
        <f t="shared" si="5"/>
        <v>81104.84</v>
      </c>
      <c r="J35" s="118">
        <f t="shared" si="5"/>
        <v>559835.16</v>
      </c>
      <c r="K35" s="118">
        <f t="shared" si="5"/>
        <v>0</v>
      </c>
      <c r="L35" s="762"/>
    </row>
    <row r="36" spans="1:12" ht="39.75" customHeight="1" x14ac:dyDescent="0.5">
      <c r="A36" s="1114" t="s">
        <v>209</v>
      </c>
      <c r="B36" s="1115"/>
      <c r="C36" s="1116"/>
      <c r="D36" s="753">
        <f>SUM(D37:D40)</f>
        <v>640940</v>
      </c>
      <c r="E36" s="753">
        <f>SUM(E37:E40)</f>
        <v>0</v>
      </c>
      <c r="F36" s="754">
        <f>SUM(F37:F40)</f>
        <v>164860</v>
      </c>
      <c r="G36" s="753">
        <f>SUM(G37:G40)</f>
        <v>384830</v>
      </c>
      <c r="H36" s="753">
        <f>SUM(H37:H40)</f>
        <v>91250</v>
      </c>
      <c r="I36" s="79">
        <f>I37+I38+I39+I40</f>
        <v>81104.84</v>
      </c>
      <c r="J36" s="79">
        <f>J37+J38+J39+J40</f>
        <v>559835.16</v>
      </c>
      <c r="K36" s="79">
        <f>K37+K38+K39+K40</f>
        <v>0</v>
      </c>
      <c r="L36" s="741"/>
    </row>
    <row r="37" spans="1:12" ht="156" customHeight="1" x14ac:dyDescent="0.5">
      <c r="A37" s="186" t="s">
        <v>223</v>
      </c>
      <c r="B37" s="188" t="s">
        <v>212</v>
      </c>
      <c r="C37" s="188" t="s">
        <v>43</v>
      </c>
      <c r="D37" s="470">
        <v>187750</v>
      </c>
      <c r="E37" s="470">
        <v>0</v>
      </c>
      <c r="F37" s="471">
        <v>0</v>
      </c>
      <c r="G37" s="470">
        <v>187750</v>
      </c>
      <c r="H37" s="470">
        <v>0</v>
      </c>
      <c r="I37" s="11">
        <f>D37-J37-K37</f>
        <v>200</v>
      </c>
      <c r="J37" s="471">
        <v>187550</v>
      </c>
      <c r="K37" s="471"/>
      <c r="L37" s="835" t="s">
        <v>350</v>
      </c>
    </row>
    <row r="38" spans="1:12" ht="109.5" customHeight="1" x14ac:dyDescent="0.5">
      <c r="A38" s="186" t="s">
        <v>222</v>
      </c>
      <c r="B38" s="188" t="s">
        <v>213</v>
      </c>
      <c r="C38" s="188" t="s">
        <v>43</v>
      </c>
      <c r="D38" s="444">
        <v>174550</v>
      </c>
      <c r="E38" s="444">
        <v>0</v>
      </c>
      <c r="F38" s="445">
        <v>63000</v>
      </c>
      <c r="G38" s="444">
        <v>51500</v>
      </c>
      <c r="H38" s="444">
        <v>60050</v>
      </c>
      <c r="I38" s="393">
        <f>D38-J38-K38</f>
        <v>63456.84</v>
      </c>
      <c r="J38" s="445">
        <v>111093.16</v>
      </c>
      <c r="K38" s="445">
        <v>0</v>
      </c>
      <c r="L38" s="322"/>
    </row>
    <row r="39" spans="1:12" ht="99.75" customHeight="1" x14ac:dyDescent="0.5">
      <c r="A39" s="186" t="s">
        <v>340</v>
      </c>
      <c r="B39" s="188" t="s">
        <v>65</v>
      </c>
      <c r="C39" s="188" t="s">
        <v>43</v>
      </c>
      <c r="D39" s="444">
        <v>108800</v>
      </c>
      <c r="E39" s="444">
        <v>0</v>
      </c>
      <c r="F39" s="445">
        <v>30000</v>
      </c>
      <c r="G39" s="444">
        <v>66600</v>
      </c>
      <c r="H39" s="444">
        <v>12200</v>
      </c>
      <c r="I39" s="393">
        <f>D39-J39-K39</f>
        <v>12958</v>
      </c>
      <c r="J39" s="445">
        <v>95842</v>
      </c>
      <c r="K39" s="445">
        <v>0</v>
      </c>
      <c r="L39" s="322"/>
    </row>
    <row r="40" spans="1:12" ht="111" customHeight="1" x14ac:dyDescent="0.5">
      <c r="A40" s="188" t="s">
        <v>211</v>
      </c>
      <c r="B40" s="188" t="s">
        <v>214</v>
      </c>
      <c r="C40" s="188" t="s">
        <v>43</v>
      </c>
      <c r="D40" s="445">
        <v>169840</v>
      </c>
      <c r="E40" s="445">
        <v>0</v>
      </c>
      <c r="F40" s="445">
        <v>71860</v>
      </c>
      <c r="G40" s="445">
        <v>78980</v>
      </c>
      <c r="H40" s="445">
        <v>19000</v>
      </c>
      <c r="I40" s="393">
        <f>D40-J40-K40</f>
        <v>4490</v>
      </c>
      <c r="J40" s="445">
        <v>165350</v>
      </c>
      <c r="K40" s="445">
        <v>0</v>
      </c>
      <c r="L40" s="322"/>
    </row>
    <row r="41" spans="1:12" ht="37.5" customHeight="1" x14ac:dyDescent="0.5">
      <c r="A41" s="1086" t="s">
        <v>274</v>
      </c>
      <c r="B41" s="1087"/>
      <c r="C41" s="836"/>
      <c r="D41" s="770">
        <f t="shared" ref="D41:L41" si="6">D35+D11+D7</f>
        <v>5708860</v>
      </c>
      <c r="E41" s="770">
        <f t="shared" si="6"/>
        <v>0</v>
      </c>
      <c r="F41" s="770">
        <f t="shared" si="6"/>
        <v>1843260</v>
      </c>
      <c r="G41" s="770">
        <f t="shared" si="6"/>
        <v>3239750</v>
      </c>
      <c r="H41" s="770">
        <f t="shared" si="6"/>
        <v>625850</v>
      </c>
      <c r="I41" s="770">
        <f t="shared" si="6"/>
        <v>974207.83000000007</v>
      </c>
      <c r="J41" s="802">
        <f t="shared" si="6"/>
        <v>4734652.169999999</v>
      </c>
      <c r="K41" s="770">
        <f t="shared" si="6"/>
        <v>0</v>
      </c>
      <c r="L41" s="837">
        <f t="shared" si="6"/>
        <v>0</v>
      </c>
    </row>
    <row r="42" spans="1:12" ht="124.5" customHeight="1" x14ac:dyDescent="0.5">
      <c r="A42" s="375"/>
      <c r="B42" s="375"/>
      <c r="C42" s="376"/>
      <c r="D42" s="398"/>
      <c r="E42" s="398"/>
      <c r="F42" s="398"/>
      <c r="G42" s="398"/>
      <c r="H42" s="398"/>
      <c r="I42" s="398"/>
      <c r="J42" s="398"/>
      <c r="K42" s="398"/>
      <c r="L42" s="377"/>
    </row>
    <row r="43" spans="1:12" ht="18.75" customHeight="1" x14ac:dyDescent="0.5">
      <c r="A43" s="1104" t="s">
        <v>68</v>
      </c>
      <c r="B43" s="1105"/>
      <c r="C43" s="1106"/>
      <c r="D43" s="767">
        <f t="shared" ref="D43:K43" si="7">D45+D48</f>
        <v>325740</v>
      </c>
      <c r="E43" s="767">
        <f t="shared" si="7"/>
        <v>0</v>
      </c>
      <c r="F43" s="767">
        <f t="shared" si="7"/>
        <v>103440</v>
      </c>
      <c r="G43" s="767">
        <f t="shared" si="7"/>
        <v>217300</v>
      </c>
      <c r="H43" s="767">
        <f t="shared" si="7"/>
        <v>5000</v>
      </c>
      <c r="I43" s="690">
        <f t="shared" si="7"/>
        <v>12676.140000000014</v>
      </c>
      <c r="J43" s="690">
        <f t="shared" si="7"/>
        <v>313063.86</v>
      </c>
      <c r="K43" s="690">
        <f t="shared" si="7"/>
        <v>0</v>
      </c>
      <c r="L43" s="768"/>
    </row>
    <row r="44" spans="1:12" ht="24.75" customHeight="1" x14ac:dyDescent="0.5">
      <c r="A44" s="1091" t="s">
        <v>69</v>
      </c>
      <c r="B44" s="1092"/>
      <c r="C44" s="1093"/>
      <c r="D44" s="660"/>
      <c r="E44" s="660"/>
      <c r="F44" s="660"/>
      <c r="G44" s="660"/>
      <c r="H44" s="660"/>
      <c r="I44" s="671"/>
      <c r="J44" s="660"/>
      <c r="K44" s="660"/>
      <c r="L44" s="729"/>
    </row>
    <row r="45" spans="1:12" ht="22.5" customHeight="1" x14ac:dyDescent="0.5">
      <c r="A45" s="1091" t="s">
        <v>215</v>
      </c>
      <c r="B45" s="1092"/>
      <c r="C45" s="1093"/>
      <c r="D45" s="758">
        <f>D46</f>
        <v>298550</v>
      </c>
      <c r="E45" s="758">
        <f t="shared" ref="E45:K46" si="8">E46</f>
        <v>0</v>
      </c>
      <c r="F45" s="758">
        <f t="shared" si="8"/>
        <v>100000</v>
      </c>
      <c r="G45" s="758">
        <f t="shared" si="8"/>
        <v>193550</v>
      </c>
      <c r="H45" s="758">
        <f t="shared" si="8"/>
        <v>5000</v>
      </c>
      <c r="I45" s="690">
        <f t="shared" si="8"/>
        <v>5236.140000000014</v>
      </c>
      <c r="J45" s="690">
        <f t="shared" si="8"/>
        <v>293313.86</v>
      </c>
      <c r="K45" s="690">
        <f t="shared" si="8"/>
        <v>0</v>
      </c>
      <c r="L45" s="729"/>
    </row>
    <row r="46" spans="1:12" ht="36.75" customHeight="1" x14ac:dyDescent="0.5">
      <c r="A46" s="1094" t="s">
        <v>216</v>
      </c>
      <c r="B46" s="1095"/>
      <c r="C46" s="1096"/>
      <c r="D46" s="758">
        <f>D47</f>
        <v>298550</v>
      </c>
      <c r="E46" s="758">
        <f t="shared" si="8"/>
        <v>0</v>
      </c>
      <c r="F46" s="758">
        <f t="shared" si="8"/>
        <v>100000</v>
      </c>
      <c r="G46" s="758">
        <f t="shared" si="8"/>
        <v>193550</v>
      </c>
      <c r="H46" s="758">
        <f t="shared" si="8"/>
        <v>5000</v>
      </c>
      <c r="I46" s="690">
        <f t="shared" si="8"/>
        <v>5236.140000000014</v>
      </c>
      <c r="J46" s="758">
        <f t="shared" si="8"/>
        <v>293313.86</v>
      </c>
      <c r="K46" s="758">
        <f t="shared" si="8"/>
        <v>0</v>
      </c>
      <c r="L46" s="729"/>
    </row>
    <row r="47" spans="1:12" ht="61.5" customHeight="1" x14ac:dyDescent="0.5">
      <c r="A47" s="602" t="s">
        <v>217</v>
      </c>
      <c r="B47" s="270" t="s">
        <v>218</v>
      </c>
      <c r="C47" s="743" t="s">
        <v>43</v>
      </c>
      <c r="D47" s="660">
        <v>298550</v>
      </c>
      <c r="E47" s="660">
        <v>0</v>
      </c>
      <c r="F47" s="660">
        <v>100000</v>
      </c>
      <c r="G47" s="660">
        <v>193550</v>
      </c>
      <c r="H47" s="660">
        <v>5000</v>
      </c>
      <c r="I47" s="671">
        <f>D47-J47-K47</f>
        <v>5236.140000000014</v>
      </c>
      <c r="J47" s="660">
        <v>293313.86</v>
      </c>
      <c r="K47" s="660">
        <v>0</v>
      </c>
      <c r="L47" s="729"/>
    </row>
    <row r="48" spans="1:12" ht="21.75" customHeight="1" x14ac:dyDescent="0.5">
      <c r="A48" s="1097" t="s">
        <v>70</v>
      </c>
      <c r="B48" s="1098"/>
      <c r="C48" s="1099"/>
      <c r="D48" s="758">
        <f>D49</f>
        <v>27190</v>
      </c>
      <c r="E48" s="758">
        <f t="shared" ref="E48:K49" si="9">E49</f>
        <v>0</v>
      </c>
      <c r="F48" s="758">
        <f t="shared" si="9"/>
        <v>3440</v>
      </c>
      <c r="G48" s="758">
        <f t="shared" si="9"/>
        <v>23750</v>
      </c>
      <c r="H48" s="758">
        <f t="shared" si="9"/>
        <v>0</v>
      </c>
      <c r="I48" s="690">
        <f t="shared" si="9"/>
        <v>7440</v>
      </c>
      <c r="J48" s="690">
        <f t="shared" si="9"/>
        <v>19750</v>
      </c>
      <c r="K48" s="690">
        <f t="shared" si="9"/>
        <v>0</v>
      </c>
      <c r="L48" s="769"/>
    </row>
    <row r="49" spans="1:12" ht="39.75" customHeight="1" x14ac:dyDescent="0.5">
      <c r="A49" s="1094" t="s">
        <v>221</v>
      </c>
      <c r="B49" s="1095"/>
      <c r="C49" s="1096"/>
      <c r="D49" s="758">
        <f>D50</f>
        <v>27190</v>
      </c>
      <c r="E49" s="758">
        <f t="shared" si="9"/>
        <v>0</v>
      </c>
      <c r="F49" s="758">
        <f t="shared" si="9"/>
        <v>3440</v>
      </c>
      <c r="G49" s="758">
        <f t="shared" si="9"/>
        <v>23750</v>
      </c>
      <c r="H49" s="758">
        <f t="shared" si="9"/>
        <v>0</v>
      </c>
      <c r="I49" s="690">
        <f t="shared" si="9"/>
        <v>7440</v>
      </c>
      <c r="J49" s="690">
        <f t="shared" si="9"/>
        <v>19750</v>
      </c>
      <c r="K49" s="690">
        <f t="shared" si="9"/>
        <v>0</v>
      </c>
      <c r="L49" s="769"/>
    </row>
    <row r="50" spans="1:12" ht="132.75" customHeight="1" x14ac:dyDescent="0.5">
      <c r="A50" s="734" t="s">
        <v>341</v>
      </c>
      <c r="B50" s="272" t="s">
        <v>38</v>
      </c>
      <c r="C50" s="743" t="s">
        <v>43</v>
      </c>
      <c r="D50" s="659">
        <v>27190</v>
      </c>
      <c r="E50" s="659">
        <v>0</v>
      </c>
      <c r="F50" s="660">
        <v>3440</v>
      </c>
      <c r="G50" s="659">
        <v>23750</v>
      </c>
      <c r="H50" s="659">
        <v>0</v>
      </c>
      <c r="I50" s="671">
        <f>D50-J50-K50</f>
        <v>7440</v>
      </c>
      <c r="J50" s="660">
        <v>19750</v>
      </c>
      <c r="K50" s="660">
        <v>0</v>
      </c>
      <c r="L50" s="835" t="s">
        <v>350</v>
      </c>
    </row>
    <row r="51" spans="1:12" ht="23.25" customHeight="1" x14ac:dyDescent="0.5">
      <c r="A51" s="1086" t="s">
        <v>275</v>
      </c>
      <c r="B51" s="1087"/>
      <c r="C51" s="763"/>
      <c r="D51" s="770">
        <f>D43</f>
        <v>325740</v>
      </c>
      <c r="E51" s="770">
        <f t="shared" ref="E51:L51" si="10">E43</f>
        <v>0</v>
      </c>
      <c r="F51" s="770">
        <f t="shared" si="10"/>
        <v>103440</v>
      </c>
      <c r="G51" s="770">
        <f t="shared" si="10"/>
        <v>217300</v>
      </c>
      <c r="H51" s="770">
        <f t="shared" si="10"/>
        <v>5000</v>
      </c>
      <c r="I51" s="770">
        <f t="shared" si="10"/>
        <v>12676.140000000014</v>
      </c>
      <c r="J51" s="770">
        <f t="shared" si="10"/>
        <v>313063.86</v>
      </c>
      <c r="K51" s="770">
        <f t="shared" si="10"/>
        <v>0</v>
      </c>
      <c r="L51" s="770">
        <f t="shared" si="10"/>
        <v>0</v>
      </c>
    </row>
    <row r="52" spans="1:12" ht="21" customHeight="1" x14ac:dyDescent="0.5">
      <c r="A52" s="1100" t="s">
        <v>10</v>
      </c>
      <c r="B52" s="1100"/>
      <c r="C52" s="771"/>
      <c r="D52" s="772">
        <f>D54+D57+D111</f>
        <v>33958300</v>
      </c>
      <c r="E52" s="772">
        <f t="shared" ref="E52:L52" si="11">E54+E57+E111</f>
        <v>581670</v>
      </c>
      <c r="F52" s="773">
        <f t="shared" si="11"/>
        <v>997130</v>
      </c>
      <c r="G52" s="772">
        <f t="shared" si="11"/>
        <v>31659700</v>
      </c>
      <c r="H52" s="772">
        <f t="shared" si="11"/>
        <v>437800</v>
      </c>
      <c r="I52" s="772">
        <f t="shared" si="11"/>
        <v>10576342.689999999</v>
      </c>
      <c r="J52" s="772">
        <f t="shared" si="11"/>
        <v>1485088.46</v>
      </c>
      <c r="K52" s="772">
        <f t="shared" si="11"/>
        <v>0</v>
      </c>
      <c r="L52" s="774">
        <f t="shared" si="11"/>
        <v>0</v>
      </c>
    </row>
    <row r="53" spans="1:12" ht="25.5" customHeight="1" x14ac:dyDescent="0.5">
      <c r="A53" s="1100" t="s">
        <v>11</v>
      </c>
      <c r="B53" s="1100"/>
      <c r="C53" s="771"/>
      <c r="D53" s="772"/>
      <c r="E53" s="723"/>
      <c r="F53" s="723"/>
      <c r="G53" s="723"/>
      <c r="H53" s="723"/>
      <c r="I53" s="775"/>
      <c r="J53" s="773"/>
      <c r="K53" s="773"/>
      <c r="L53" s="776"/>
    </row>
    <row r="54" spans="1:12" ht="52.5" customHeight="1" x14ac:dyDescent="0.5">
      <c r="A54" s="1083" t="s">
        <v>12</v>
      </c>
      <c r="B54" s="1084"/>
      <c r="C54" s="1085"/>
      <c r="D54" s="464">
        <f t="shared" ref="D54:I55" si="12">D55</f>
        <v>75000</v>
      </c>
      <c r="E54" s="464">
        <f t="shared" si="12"/>
        <v>0</v>
      </c>
      <c r="F54" s="464">
        <f t="shared" si="12"/>
        <v>54400</v>
      </c>
      <c r="G54" s="464">
        <f t="shared" si="12"/>
        <v>14400</v>
      </c>
      <c r="H54" s="464">
        <f t="shared" si="12"/>
        <v>6200</v>
      </c>
      <c r="I54" s="678">
        <f t="shared" si="12"/>
        <v>22284</v>
      </c>
      <c r="J54" s="678">
        <f>J55</f>
        <v>52716</v>
      </c>
      <c r="K54" s="723">
        <f>K55</f>
        <v>0</v>
      </c>
      <c r="L54" s="777"/>
    </row>
    <row r="55" spans="1:12" ht="35.25" customHeight="1" x14ac:dyDescent="0.5">
      <c r="A55" s="1101" t="s">
        <v>146</v>
      </c>
      <c r="B55" s="1102"/>
      <c r="C55" s="1103"/>
      <c r="D55" s="829">
        <f t="shared" si="12"/>
        <v>75000</v>
      </c>
      <c r="E55" s="829">
        <f t="shared" si="12"/>
        <v>0</v>
      </c>
      <c r="F55" s="829">
        <v>54400</v>
      </c>
      <c r="G55" s="829">
        <f t="shared" si="12"/>
        <v>14400</v>
      </c>
      <c r="H55" s="829">
        <f t="shared" si="12"/>
        <v>6200</v>
      </c>
      <c r="I55" s="830">
        <f>I56</f>
        <v>22284</v>
      </c>
      <c r="J55" s="830">
        <f>J56</f>
        <v>52716</v>
      </c>
      <c r="K55" s="779">
        <f>K56</f>
        <v>0</v>
      </c>
      <c r="L55" s="780"/>
    </row>
    <row r="56" spans="1:12" ht="56.25" customHeight="1" x14ac:dyDescent="0.5">
      <c r="A56" s="781" t="s">
        <v>59</v>
      </c>
      <c r="B56" s="42" t="s">
        <v>13</v>
      </c>
      <c r="C56" s="42" t="s">
        <v>43</v>
      </c>
      <c r="D56" s="553">
        <f>E56+F56+G56+H56</f>
        <v>75000</v>
      </c>
      <c r="E56" s="568">
        <v>0</v>
      </c>
      <c r="F56" s="553">
        <v>54400</v>
      </c>
      <c r="G56" s="568">
        <v>14400</v>
      </c>
      <c r="H56" s="568">
        <v>6200</v>
      </c>
      <c r="I56" s="661">
        <f>D56-J56-K56</f>
        <v>22284</v>
      </c>
      <c r="J56" s="660">
        <v>52716</v>
      </c>
      <c r="K56" s="712">
        <v>0</v>
      </c>
      <c r="L56" s="783"/>
    </row>
    <row r="57" spans="1:12" ht="49.5" customHeight="1" x14ac:dyDescent="0.5">
      <c r="A57" s="1083" t="s">
        <v>15</v>
      </c>
      <c r="B57" s="1084"/>
      <c r="C57" s="1085"/>
      <c r="D57" s="501">
        <f t="shared" ref="D57:J57" si="13">D58</f>
        <v>33839300</v>
      </c>
      <c r="E57" s="501">
        <f t="shared" si="13"/>
        <v>581670</v>
      </c>
      <c r="F57" s="501">
        <f t="shared" si="13"/>
        <v>942730</v>
      </c>
      <c r="G57" s="501">
        <f t="shared" si="13"/>
        <v>31612300</v>
      </c>
      <c r="H57" s="501">
        <f t="shared" si="13"/>
        <v>420600</v>
      </c>
      <c r="I57" s="825">
        <f t="shared" si="13"/>
        <v>10543058.689999999</v>
      </c>
      <c r="J57" s="501">
        <f t="shared" si="13"/>
        <v>1399372.46</v>
      </c>
      <c r="K57" s="723">
        <f>K58</f>
        <v>0</v>
      </c>
      <c r="L57" s="777"/>
    </row>
    <row r="58" spans="1:12" ht="48" customHeight="1" x14ac:dyDescent="0.5">
      <c r="A58" s="1083" t="s">
        <v>147</v>
      </c>
      <c r="B58" s="1084"/>
      <c r="C58" s="1085"/>
      <c r="D58" s="778">
        <f>D60+D97+D106+D107+D108+D59+D95+D96+D105+D109+D110</f>
        <v>33839300</v>
      </c>
      <c r="E58" s="778">
        <f>E60+E97+E106+E107+E108+E59+E95+E96+E105+E109</f>
        <v>581670</v>
      </c>
      <c r="F58" s="778">
        <f>F60+F97+F106+F107+F108+F59+F95+F96+F105+F109</f>
        <v>942730</v>
      </c>
      <c r="G58" s="778">
        <f>G60+G97+G106+G107+G108+G59+G95+G96+G105+G109</f>
        <v>31612300</v>
      </c>
      <c r="H58" s="778">
        <f>H60+H97+H106+H107+H108+H59+H95+H96+H105+H109</f>
        <v>420600</v>
      </c>
      <c r="I58" s="779">
        <f>I59+I60+I97+I106+I107+I108+I95+I96+I105</f>
        <v>10543058.689999999</v>
      </c>
      <c r="J58" s="779">
        <f>J60+J97+J106+J107+J108+J109+J110</f>
        <v>1399372.46</v>
      </c>
      <c r="K58" s="779">
        <f>K59+K60+K95+K96+K97+K105+K106+K107+K108</f>
        <v>0</v>
      </c>
      <c r="L58" s="780"/>
    </row>
    <row r="59" spans="1:12" ht="79.5" customHeight="1" x14ac:dyDescent="0.5">
      <c r="A59" s="784" t="s">
        <v>293</v>
      </c>
      <c r="B59" s="785" t="s">
        <v>50</v>
      </c>
      <c r="C59" s="42" t="s">
        <v>43</v>
      </c>
      <c r="D59" s="501">
        <v>31025700</v>
      </c>
      <c r="E59" s="501">
        <v>0</v>
      </c>
      <c r="F59" s="501">
        <v>0</v>
      </c>
      <c r="G59" s="501">
        <v>31025700</v>
      </c>
      <c r="H59" s="501">
        <v>0</v>
      </c>
      <c r="I59" s="723">
        <f>D59-J59-K59</f>
        <v>9963820</v>
      </c>
      <c r="J59" s="723">
        <v>21061880</v>
      </c>
      <c r="K59" s="723">
        <v>0</v>
      </c>
      <c r="L59" s="777"/>
    </row>
    <row r="60" spans="1:12" ht="114" customHeight="1" x14ac:dyDescent="0.5">
      <c r="A60" s="786" t="s">
        <v>75</v>
      </c>
      <c r="B60" s="787" t="s">
        <v>16</v>
      </c>
      <c r="C60" s="42" t="s">
        <v>14</v>
      </c>
      <c r="D60" s="501">
        <v>525000</v>
      </c>
      <c r="E60" s="500">
        <v>3670</v>
      </c>
      <c r="F60" s="501">
        <v>365530</v>
      </c>
      <c r="G60" s="500">
        <v>149500</v>
      </c>
      <c r="H60" s="500">
        <v>6300</v>
      </c>
      <c r="I60" s="723">
        <f>I61+I62+I63+I64+I65+I66+I67+I68+I69+I70+I71+I72+I73+I74+I75+I76+I77+I78+I79+I80+I81+I82+I83+I84+I85+I86+I87+I88+I89+I90+I91+I92+I93+I94</f>
        <v>87526</v>
      </c>
      <c r="J60" s="723">
        <f>J61+J62+J63+J64+J65+J66+J67+J68+J69+J70+J71+J72+J73+J74+J75+J76+J77+J78+J79+J80+J81+J82+J83+J84+J85+J86+J87+J88+J89+J90+J91+J92+J93+J94</f>
        <v>437474</v>
      </c>
      <c r="K60" s="723">
        <f>SUM(K61:K94)</f>
        <v>0</v>
      </c>
      <c r="L60" s="783"/>
    </row>
    <row r="61" spans="1:12" ht="102" customHeight="1" x14ac:dyDescent="0.5">
      <c r="A61" s="603" t="s">
        <v>224</v>
      </c>
      <c r="B61" s="188" t="s">
        <v>77</v>
      </c>
      <c r="C61" s="188" t="s">
        <v>14</v>
      </c>
      <c r="D61" s="11">
        <v>23348</v>
      </c>
      <c r="E61" s="470">
        <v>3670</v>
      </c>
      <c r="F61" s="471">
        <v>8400</v>
      </c>
      <c r="G61" s="470">
        <v>11278</v>
      </c>
      <c r="H61" s="470">
        <v>0</v>
      </c>
      <c r="I61" s="11">
        <f>D61-J61-K61</f>
        <v>2483</v>
      </c>
      <c r="J61" s="11">
        <v>20865</v>
      </c>
      <c r="K61" s="11">
        <v>0</v>
      </c>
      <c r="L61" s="788"/>
    </row>
    <row r="62" spans="1:12" ht="63.75" customHeight="1" x14ac:dyDescent="0.5">
      <c r="A62" s="603" t="s">
        <v>78</v>
      </c>
      <c r="B62" s="188" t="s">
        <v>18</v>
      </c>
      <c r="C62" s="188" t="s">
        <v>14</v>
      </c>
      <c r="D62" s="470">
        <v>37421</v>
      </c>
      <c r="E62" s="470">
        <v>0</v>
      </c>
      <c r="F62" s="471">
        <v>37421</v>
      </c>
      <c r="G62" s="470">
        <v>0</v>
      </c>
      <c r="H62" s="470">
        <v>0</v>
      </c>
      <c r="I62" s="11">
        <f t="shared" ref="I62:I96" si="14">D62-J62-K62</f>
        <v>2721</v>
      </c>
      <c r="J62" s="11">
        <v>34700</v>
      </c>
      <c r="K62" s="11">
        <v>0</v>
      </c>
      <c r="L62" s="835" t="s">
        <v>350</v>
      </c>
    </row>
    <row r="63" spans="1:12" ht="96" customHeight="1" x14ac:dyDescent="0.5">
      <c r="A63" s="603" t="s">
        <v>79</v>
      </c>
      <c r="B63" s="188" t="s">
        <v>66</v>
      </c>
      <c r="C63" s="188" t="s">
        <v>14</v>
      </c>
      <c r="D63" s="470">
        <v>11300</v>
      </c>
      <c r="E63" s="470">
        <v>0</v>
      </c>
      <c r="F63" s="471">
        <v>11300</v>
      </c>
      <c r="G63" s="470">
        <v>0</v>
      </c>
      <c r="H63" s="470">
        <v>0</v>
      </c>
      <c r="I63" s="11">
        <f t="shared" si="14"/>
        <v>650</v>
      </c>
      <c r="J63" s="11">
        <v>10650</v>
      </c>
      <c r="K63" s="11">
        <v>0</v>
      </c>
      <c r="L63" s="835" t="s">
        <v>350</v>
      </c>
    </row>
    <row r="64" spans="1:12" ht="61.5" customHeight="1" x14ac:dyDescent="0.5">
      <c r="A64" s="734" t="s">
        <v>80</v>
      </c>
      <c r="B64" s="789" t="s">
        <v>135</v>
      </c>
      <c r="C64" s="188" t="s">
        <v>14</v>
      </c>
      <c r="D64" s="470">
        <v>7200</v>
      </c>
      <c r="E64" s="470">
        <v>0</v>
      </c>
      <c r="F64" s="471">
        <v>0</v>
      </c>
      <c r="G64" s="470">
        <v>7200</v>
      </c>
      <c r="H64" s="470">
        <v>0</v>
      </c>
      <c r="I64" s="11">
        <f t="shared" si="14"/>
        <v>0</v>
      </c>
      <c r="J64" s="11">
        <v>7200</v>
      </c>
      <c r="K64" s="11">
        <v>0</v>
      </c>
      <c r="L64" s="835" t="s">
        <v>350</v>
      </c>
    </row>
    <row r="65" spans="1:12" ht="63" customHeight="1" x14ac:dyDescent="0.5">
      <c r="A65" s="602" t="s">
        <v>81</v>
      </c>
      <c r="B65" s="184" t="s">
        <v>136</v>
      </c>
      <c r="C65" s="188" t="s">
        <v>14</v>
      </c>
      <c r="D65" s="470">
        <v>19800</v>
      </c>
      <c r="E65" s="470">
        <v>0</v>
      </c>
      <c r="F65" s="471">
        <v>19800</v>
      </c>
      <c r="G65" s="470">
        <v>0</v>
      </c>
      <c r="H65" s="470">
        <v>0</v>
      </c>
      <c r="I65" s="11">
        <f t="shared" si="14"/>
        <v>3135</v>
      </c>
      <c r="J65" s="11">
        <v>16665</v>
      </c>
      <c r="K65" s="11">
        <v>0</v>
      </c>
      <c r="L65" s="788" t="s">
        <v>349</v>
      </c>
    </row>
    <row r="66" spans="1:12" ht="84" customHeight="1" x14ac:dyDescent="0.5">
      <c r="A66" s="734" t="s">
        <v>82</v>
      </c>
      <c r="B66" s="184" t="s">
        <v>19</v>
      </c>
      <c r="C66" s="188" t="s">
        <v>14</v>
      </c>
      <c r="D66" s="470">
        <v>17280</v>
      </c>
      <c r="E66" s="470">
        <v>0</v>
      </c>
      <c r="F66" s="471">
        <v>17280</v>
      </c>
      <c r="G66" s="470"/>
      <c r="H66" s="470">
        <v>0</v>
      </c>
      <c r="I66" s="11">
        <f t="shared" si="14"/>
        <v>0</v>
      </c>
      <c r="J66" s="11">
        <v>17280</v>
      </c>
      <c r="K66" s="11">
        <v>0</v>
      </c>
      <c r="L66" s="733" t="s">
        <v>350</v>
      </c>
    </row>
    <row r="67" spans="1:12" ht="58.5" customHeight="1" x14ac:dyDescent="0.5">
      <c r="A67" s="734" t="s">
        <v>83</v>
      </c>
      <c r="B67" s="184" t="s">
        <v>19</v>
      </c>
      <c r="C67" s="188" t="s">
        <v>14</v>
      </c>
      <c r="D67" s="470">
        <v>10600</v>
      </c>
      <c r="E67" s="470"/>
      <c r="F67" s="471"/>
      <c r="G67" s="470">
        <v>10600</v>
      </c>
      <c r="H67" s="470"/>
      <c r="I67" s="11">
        <f t="shared" si="14"/>
        <v>2500</v>
      </c>
      <c r="J67" s="11">
        <v>8100</v>
      </c>
      <c r="K67" s="11">
        <v>0</v>
      </c>
      <c r="L67" s="788" t="s">
        <v>349</v>
      </c>
    </row>
    <row r="68" spans="1:12" ht="80.25" customHeight="1" x14ac:dyDescent="0.5">
      <c r="A68" s="734" t="s">
        <v>84</v>
      </c>
      <c r="B68" s="184" t="s">
        <v>38</v>
      </c>
      <c r="C68" s="188" t="s">
        <v>14</v>
      </c>
      <c r="D68" s="470">
        <v>7400</v>
      </c>
      <c r="E68" s="470">
        <v>0</v>
      </c>
      <c r="F68" s="471">
        <v>7400</v>
      </c>
      <c r="G68" s="470"/>
      <c r="H68" s="470"/>
      <c r="I68" s="11">
        <f t="shared" si="14"/>
        <v>150</v>
      </c>
      <c r="J68" s="11">
        <v>7250</v>
      </c>
      <c r="K68" s="11">
        <v>0</v>
      </c>
      <c r="L68" s="733" t="s">
        <v>350</v>
      </c>
    </row>
    <row r="69" spans="1:12" ht="69" customHeight="1" x14ac:dyDescent="0.5">
      <c r="A69" s="734" t="s">
        <v>85</v>
      </c>
      <c r="B69" s="184" t="s">
        <v>19</v>
      </c>
      <c r="C69" s="188" t="s">
        <v>14</v>
      </c>
      <c r="D69" s="470">
        <v>9578</v>
      </c>
      <c r="E69" s="470">
        <v>0</v>
      </c>
      <c r="F69" s="471">
        <v>9578</v>
      </c>
      <c r="G69" s="470"/>
      <c r="H69" s="470"/>
      <c r="I69" s="11">
        <f t="shared" si="14"/>
        <v>6298</v>
      </c>
      <c r="J69" s="11">
        <v>3280</v>
      </c>
      <c r="K69" s="11">
        <v>0</v>
      </c>
      <c r="L69" s="733" t="s">
        <v>350</v>
      </c>
    </row>
    <row r="70" spans="1:12" ht="101.25" customHeight="1" x14ac:dyDescent="0.5">
      <c r="A70" s="734" t="s">
        <v>17</v>
      </c>
      <c r="B70" s="184" t="s">
        <v>115</v>
      </c>
      <c r="C70" s="188" t="s">
        <v>14</v>
      </c>
      <c r="D70" s="470">
        <v>116990</v>
      </c>
      <c r="E70" s="470">
        <v>0</v>
      </c>
      <c r="F70" s="471">
        <v>80000</v>
      </c>
      <c r="G70" s="470">
        <v>36990</v>
      </c>
      <c r="H70" s="470">
        <v>0</v>
      </c>
      <c r="I70" s="11">
        <f t="shared" si="14"/>
        <v>40390</v>
      </c>
      <c r="J70" s="11">
        <v>76600</v>
      </c>
      <c r="K70" s="11"/>
      <c r="L70" s="738"/>
    </row>
    <row r="71" spans="1:12" ht="102.75" customHeight="1" x14ac:dyDescent="0.5">
      <c r="A71" s="602" t="s">
        <v>72</v>
      </c>
      <c r="B71" s="61" t="s">
        <v>86</v>
      </c>
      <c r="C71" s="61" t="s">
        <v>14</v>
      </c>
      <c r="D71" s="470">
        <v>39621</v>
      </c>
      <c r="E71" s="470">
        <v>0</v>
      </c>
      <c r="F71" s="471">
        <v>30621</v>
      </c>
      <c r="G71" s="470">
        <v>8000</v>
      </c>
      <c r="H71" s="470"/>
      <c r="I71" s="11">
        <f>D71-J71-K71</f>
        <v>1127</v>
      </c>
      <c r="J71" s="11">
        <v>38494</v>
      </c>
      <c r="K71" s="11">
        <v>0</v>
      </c>
      <c r="L71" s="738"/>
    </row>
    <row r="72" spans="1:12" ht="81.75" customHeight="1" x14ac:dyDescent="0.5">
      <c r="A72" s="602" t="s">
        <v>21</v>
      </c>
      <c r="B72" s="61" t="s">
        <v>22</v>
      </c>
      <c r="C72" s="61" t="s">
        <v>14</v>
      </c>
      <c r="D72" s="470">
        <v>12000</v>
      </c>
      <c r="E72" s="470">
        <v>0</v>
      </c>
      <c r="F72" s="471">
        <v>11000</v>
      </c>
      <c r="G72" s="470">
        <v>1000</v>
      </c>
      <c r="H72" s="470">
        <v>0</v>
      </c>
      <c r="I72" s="11">
        <f t="shared" si="14"/>
        <v>2403</v>
      </c>
      <c r="J72" s="11">
        <v>9597</v>
      </c>
      <c r="K72" s="11">
        <v>0</v>
      </c>
      <c r="L72" s="738"/>
    </row>
    <row r="73" spans="1:12" ht="100.5" customHeight="1" x14ac:dyDescent="0.5">
      <c r="A73" s="602" t="s">
        <v>23</v>
      </c>
      <c r="B73" s="61" t="s">
        <v>24</v>
      </c>
      <c r="C73" s="61" t="s">
        <v>14</v>
      </c>
      <c r="D73" s="470">
        <v>5688</v>
      </c>
      <c r="E73" s="470">
        <v>0</v>
      </c>
      <c r="F73" s="471">
        <v>0</v>
      </c>
      <c r="G73" s="470">
        <v>5688</v>
      </c>
      <c r="H73" s="470">
        <v>0</v>
      </c>
      <c r="I73" s="11">
        <f t="shared" si="14"/>
        <v>2</v>
      </c>
      <c r="J73" s="11">
        <v>5686</v>
      </c>
      <c r="K73" s="11">
        <v>0</v>
      </c>
      <c r="L73" s="788" t="s">
        <v>349</v>
      </c>
    </row>
    <row r="74" spans="1:12" ht="84.75" customHeight="1" x14ac:dyDescent="0.5">
      <c r="A74" s="602" t="s">
        <v>307</v>
      </c>
      <c r="B74" s="61" t="s">
        <v>88</v>
      </c>
      <c r="C74" s="61" t="s">
        <v>14</v>
      </c>
      <c r="D74" s="470">
        <v>53408</v>
      </c>
      <c r="E74" s="470">
        <v>0</v>
      </c>
      <c r="F74" s="471">
        <v>49158</v>
      </c>
      <c r="G74" s="470">
        <v>4250</v>
      </c>
      <c r="H74" s="470"/>
      <c r="I74" s="11">
        <f t="shared" si="14"/>
        <v>1320</v>
      </c>
      <c r="J74" s="11">
        <v>52088</v>
      </c>
      <c r="K74" s="11">
        <v>0</v>
      </c>
      <c r="L74" s="788" t="s">
        <v>349</v>
      </c>
    </row>
    <row r="75" spans="1:12" ht="141.75" customHeight="1" x14ac:dyDescent="0.5">
      <c r="A75" s="602" t="s">
        <v>89</v>
      </c>
      <c r="B75" s="61" t="s">
        <v>90</v>
      </c>
      <c r="C75" s="61" t="s">
        <v>14</v>
      </c>
      <c r="D75" s="470">
        <v>3000</v>
      </c>
      <c r="E75" s="470">
        <v>0</v>
      </c>
      <c r="F75" s="471">
        <v>0</v>
      </c>
      <c r="G75" s="470">
        <v>3000</v>
      </c>
      <c r="H75" s="470">
        <v>0</v>
      </c>
      <c r="I75" s="11">
        <f t="shared" si="14"/>
        <v>35</v>
      </c>
      <c r="J75" s="11">
        <v>2965</v>
      </c>
      <c r="K75" s="11">
        <v>0</v>
      </c>
      <c r="L75" s="788" t="s">
        <v>349</v>
      </c>
    </row>
    <row r="76" spans="1:12" ht="78.75" customHeight="1" x14ac:dyDescent="0.5">
      <c r="A76" s="602" t="s">
        <v>343</v>
      </c>
      <c r="B76" s="61" t="s">
        <v>92</v>
      </c>
      <c r="C76" s="61" t="s">
        <v>14</v>
      </c>
      <c r="D76" s="470">
        <v>8839</v>
      </c>
      <c r="E76" s="470">
        <v>0</v>
      </c>
      <c r="F76" s="471">
        <v>8839</v>
      </c>
      <c r="G76" s="470">
        <v>0</v>
      </c>
      <c r="H76" s="470">
        <v>0</v>
      </c>
      <c r="I76" s="11">
        <f t="shared" si="14"/>
        <v>100</v>
      </c>
      <c r="J76" s="11">
        <v>8739</v>
      </c>
      <c r="K76" s="661">
        <v>0</v>
      </c>
      <c r="L76" s="788" t="s">
        <v>349</v>
      </c>
    </row>
    <row r="77" spans="1:12" ht="99" customHeight="1" x14ac:dyDescent="0.5">
      <c r="A77" s="602" t="s">
        <v>318</v>
      </c>
      <c r="B77" s="61" t="s">
        <v>94</v>
      </c>
      <c r="C77" s="61" t="s">
        <v>14</v>
      </c>
      <c r="D77" s="470">
        <v>15000</v>
      </c>
      <c r="E77" s="470">
        <v>0</v>
      </c>
      <c r="F77" s="471">
        <v>15000</v>
      </c>
      <c r="G77" s="470">
        <v>0</v>
      </c>
      <c r="H77" s="470">
        <v>0</v>
      </c>
      <c r="I77" s="11">
        <f t="shared" si="14"/>
        <v>0</v>
      </c>
      <c r="J77" s="11">
        <v>15000</v>
      </c>
      <c r="K77" s="661"/>
      <c r="L77" s="733" t="s">
        <v>350</v>
      </c>
    </row>
    <row r="78" spans="1:12" ht="82.5" customHeight="1" x14ac:dyDescent="0.5">
      <c r="A78" s="602" t="s">
        <v>95</v>
      </c>
      <c r="B78" s="61" t="s">
        <v>96</v>
      </c>
      <c r="C78" s="61" t="s">
        <v>14</v>
      </c>
      <c r="D78" s="470">
        <v>5000</v>
      </c>
      <c r="E78" s="470">
        <v>0</v>
      </c>
      <c r="F78" s="471">
        <v>5000</v>
      </c>
      <c r="G78" s="470">
        <v>0</v>
      </c>
      <c r="H78" s="470">
        <v>0</v>
      </c>
      <c r="I78" s="11">
        <f t="shared" si="14"/>
        <v>0</v>
      </c>
      <c r="J78" s="11">
        <v>5000</v>
      </c>
      <c r="K78" s="11">
        <v>0</v>
      </c>
      <c r="L78" s="733" t="s">
        <v>350</v>
      </c>
    </row>
    <row r="79" spans="1:12" ht="43.5" customHeight="1" x14ac:dyDescent="0.5">
      <c r="A79" s="602" t="s">
        <v>97</v>
      </c>
      <c r="B79" s="61" t="s">
        <v>27</v>
      </c>
      <c r="C79" s="61" t="s">
        <v>14</v>
      </c>
      <c r="D79" s="470">
        <v>4068</v>
      </c>
      <c r="E79" s="470">
        <v>0</v>
      </c>
      <c r="F79" s="471">
        <v>4068</v>
      </c>
      <c r="G79" s="470">
        <v>0</v>
      </c>
      <c r="H79" s="470">
        <v>0</v>
      </c>
      <c r="I79" s="11">
        <f t="shared" si="14"/>
        <v>3</v>
      </c>
      <c r="J79" s="11">
        <v>4065</v>
      </c>
      <c r="K79" s="661">
        <v>0</v>
      </c>
      <c r="L79" s="788" t="s">
        <v>349</v>
      </c>
    </row>
    <row r="80" spans="1:12" ht="77.25" customHeight="1" x14ac:dyDescent="0.5">
      <c r="A80" s="602" t="s">
        <v>248</v>
      </c>
      <c r="B80" s="61" t="s">
        <v>26</v>
      </c>
      <c r="C80" s="61" t="s">
        <v>14</v>
      </c>
      <c r="D80" s="470">
        <v>4069</v>
      </c>
      <c r="E80" s="470">
        <v>0</v>
      </c>
      <c r="F80" s="471">
        <v>3600</v>
      </c>
      <c r="G80" s="470">
        <v>469</v>
      </c>
      <c r="H80" s="470">
        <v>0</v>
      </c>
      <c r="I80" s="11">
        <f t="shared" si="14"/>
        <v>4069</v>
      </c>
      <c r="J80" s="11">
        <v>0</v>
      </c>
      <c r="K80" s="661">
        <v>0</v>
      </c>
      <c r="L80" s="738" t="s">
        <v>342</v>
      </c>
    </row>
    <row r="81" spans="1:12" ht="52.5" customHeight="1" x14ac:dyDescent="0.5">
      <c r="A81" s="602" t="s">
        <v>98</v>
      </c>
      <c r="B81" s="61" t="s">
        <v>99</v>
      </c>
      <c r="C81" s="61" t="s">
        <v>14</v>
      </c>
      <c r="D81" s="470">
        <v>4068</v>
      </c>
      <c r="E81" s="470">
        <v>0</v>
      </c>
      <c r="F81" s="471">
        <v>4068</v>
      </c>
      <c r="G81" s="470">
        <v>0</v>
      </c>
      <c r="H81" s="470">
        <v>0</v>
      </c>
      <c r="I81" s="11">
        <f t="shared" si="14"/>
        <v>0</v>
      </c>
      <c r="J81" s="11">
        <v>4068</v>
      </c>
      <c r="K81" s="661">
        <v>0</v>
      </c>
      <c r="L81" s="733" t="s">
        <v>350</v>
      </c>
    </row>
    <row r="82" spans="1:12" ht="61.5" customHeight="1" x14ac:dyDescent="0.5">
      <c r="A82" s="602" t="s">
        <v>28</v>
      </c>
      <c r="B82" s="61" t="s">
        <v>29</v>
      </c>
      <c r="C82" s="61" t="s">
        <v>14</v>
      </c>
      <c r="D82" s="470">
        <v>4068</v>
      </c>
      <c r="E82" s="470">
        <v>0</v>
      </c>
      <c r="F82" s="471">
        <v>4068</v>
      </c>
      <c r="G82" s="470">
        <v>0</v>
      </c>
      <c r="H82" s="470">
        <v>0</v>
      </c>
      <c r="I82" s="11">
        <f t="shared" si="14"/>
        <v>0</v>
      </c>
      <c r="J82" s="11">
        <v>4068</v>
      </c>
      <c r="K82" s="661">
        <v>0</v>
      </c>
      <c r="L82" s="733" t="s">
        <v>350</v>
      </c>
    </row>
    <row r="83" spans="1:12" ht="84" customHeight="1" x14ac:dyDescent="0.5">
      <c r="A83" s="602" t="s">
        <v>71</v>
      </c>
      <c r="B83" s="61" t="s">
        <v>30</v>
      </c>
      <c r="C83" s="61" t="s">
        <v>14</v>
      </c>
      <c r="D83" s="470">
        <v>56701</v>
      </c>
      <c r="E83" s="470">
        <v>0</v>
      </c>
      <c r="F83" s="471">
        <v>32400</v>
      </c>
      <c r="G83" s="470">
        <v>18101</v>
      </c>
      <c r="H83" s="470">
        <v>6200</v>
      </c>
      <c r="I83" s="11">
        <f t="shared" si="14"/>
        <v>18070</v>
      </c>
      <c r="J83" s="11">
        <v>38631</v>
      </c>
      <c r="K83" s="661">
        <v>0</v>
      </c>
      <c r="L83" s="322"/>
    </row>
    <row r="84" spans="1:12" ht="58.5" customHeight="1" x14ac:dyDescent="0.5">
      <c r="A84" s="602" t="s">
        <v>100</v>
      </c>
      <c r="B84" s="61" t="s">
        <v>32</v>
      </c>
      <c r="C84" s="61" t="s">
        <v>14</v>
      </c>
      <c r="D84" s="470">
        <v>3500</v>
      </c>
      <c r="E84" s="470">
        <v>0</v>
      </c>
      <c r="F84" s="471">
        <v>3500</v>
      </c>
      <c r="G84" s="470">
        <v>0</v>
      </c>
      <c r="H84" s="470">
        <v>0</v>
      </c>
      <c r="I84" s="11">
        <f t="shared" si="14"/>
        <v>0</v>
      </c>
      <c r="J84" s="11">
        <v>3500</v>
      </c>
      <c r="K84" s="661">
        <v>0</v>
      </c>
      <c r="L84" s="788" t="s">
        <v>349</v>
      </c>
    </row>
    <row r="85" spans="1:12" ht="67.5" customHeight="1" x14ac:dyDescent="0.5">
      <c r="A85" s="602" t="s">
        <v>101</v>
      </c>
      <c r="B85" s="61" t="s">
        <v>33</v>
      </c>
      <c r="C85" s="61" t="s">
        <v>14</v>
      </c>
      <c r="D85" s="470">
        <v>3500</v>
      </c>
      <c r="E85" s="470">
        <v>0</v>
      </c>
      <c r="F85" s="471">
        <v>3500</v>
      </c>
      <c r="G85" s="470">
        <v>0</v>
      </c>
      <c r="H85" s="470">
        <v>0</v>
      </c>
      <c r="I85" s="11">
        <f t="shared" si="14"/>
        <v>0</v>
      </c>
      <c r="J85" s="11">
        <v>3500</v>
      </c>
      <c r="K85" s="661">
        <v>0</v>
      </c>
      <c r="L85" s="788" t="s">
        <v>349</v>
      </c>
    </row>
    <row r="86" spans="1:12" ht="46.5" customHeight="1" x14ac:dyDescent="0.5">
      <c r="A86" s="602" t="s">
        <v>102</v>
      </c>
      <c r="B86" s="61" t="s">
        <v>103</v>
      </c>
      <c r="C86" s="61" t="s">
        <v>14</v>
      </c>
      <c r="D86" s="470">
        <v>2800</v>
      </c>
      <c r="E86" s="470">
        <v>0</v>
      </c>
      <c r="F86" s="471">
        <v>2800</v>
      </c>
      <c r="G86" s="470">
        <v>0</v>
      </c>
      <c r="H86" s="470">
        <v>0</v>
      </c>
      <c r="I86" s="11">
        <f t="shared" si="14"/>
        <v>0</v>
      </c>
      <c r="J86" s="11">
        <v>2800</v>
      </c>
      <c r="K86" s="661">
        <v>0</v>
      </c>
      <c r="L86" s="788" t="s">
        <v>349</v>
      </c>
    </row>
    <row r="87" spans="1:12" ht="36.75" customHeight="1" x14ac:dyDescent="0.5">
      <c r="A87" s="602" t="s">
        <v>361</v>
      </c>
      <c r="B87" s="61" t="s">
        <v>103</v>
      </c>
      <c r="C87" s="61" t="s">
        <v>14</v>
      </c>
      <c r="D87" s="470">
        <v>8400</v>
      </c>
      <c r="E87" s="470">
        <v>0</v>
      </c>
      <c r="F87" s="471">
        <v>0</v>
      </c>
      <c r="G87" s="470">
        <v>8400</v>
      </c>
      <c r="H87" s="470">
        <v>0</v>
      </c>
      <c r="I87" s="11">
        <f t="shared" si="14"/>
        <v>200</v>
      </c>
      <c r="J87" s="11">
        <v>8200</v>
      </c>
      <c r="K87" s="661">
        <v>0</v>
      </c>
      <c r="L87" s="788" t="s">
        <v>349</v>
      </c>
    </row>
    <row r="88" spans="1:12" ht="42" customHeight="1" x14ac:dyDescent="0.5">
      <c r="A88" s="602" t="s">
        <v>105</v>
      </c>
      <c r="B88" s="61" t="s">
        <v>35</v>
      </c>
      <c r="C88" s="61" t="s">
        <v>14</v>
      </c>
      <c r="D88" s="470">
        <v>3600</v>
      </c>
      <c r="E88" s="470">
        <v>0</v>
      </c>
      <c r="F88" s="471">
        <v>0</v>
      </c>
      <c r="G88" s="470">
        <v>3600</v>
      </c>
      <c r="H88" s="470">
        <v>0</v>
      </c>
      <c r="I88" s="11">
        <f t="shared" si="14"/>
        <v>0</v>
      </c>
      <c r="J88" s="11">
        <v>3600</v>
      </c>
      <c r="K88" s="661">
        <v>0</v>
      </c>
      <c r="L88" s="788" t="s">
        <v>349</v>
      </c>
    </row>
    <row r="89" spans="1:12" ht="40.5" customHeight="1" x14ac:dyDescent="0.5">
      <c r="A89" s="602" t="s">
        <v>31</v>
      </c>
      <c r="B89" s="61" t="s">
        <v>106</v>
      </c>
      <c r="C89" s="61" t="s">
        <v>14</v>
      </c>
      <c r="D89" s="470">
        <v>5000</v>
      </c>
      <c r="E89" s="470">
        <v>0</v>
      </c>
      <c r="F89" s="471">
        <v>0</v>
      </c>
      <c r="G89" s="470">
        <v>5000</v>
      </c>
      <c r="H89" s="470">
        <v>0</v>
      </c>
      <c r="I89" s="11">
        <f t="shared" si="14"/>
        <v>0</v>
      </c>
      <c r="J89" s="11">
        <v>5000</v>
      </c>
      <c r="K89" s="661">
        <v>0</v>
      </c>
      <c r="L89" s="788" t="s">
        <v>349</v>
      </c>
    </row>
    <row r="90" spans="1:12" ht="46.5" customHeight="1" x14ac:dyDescent="0.5">
      <c r="A90" s="602" t="s">
        <v>107</v>
      </c>
      <c r="B90" s="42" t="s">
        <v>108</v>
      </c>
      <c r="C90" s="61" t="s">
        <v>14</v>
      </c>
      <c r="D90" s="470">
        <v>753</v>
      </c>
      <c r="E90" s="470">
        <v>0</v>
      </c>
      <c r="F90" s="471">
        <v>0</v>
      </c>
      <c r="G90" s="470">
        <v>753</v>
      </c>
      <c r="H90" s="470">
        <v>0</v>
      </c>
      <c r="I90" s="11">
        <f t="shared" si="14"/>
        <v>0</v>
      </c>
      <c r="J90" s="11">
        <v>753</v>
      </c>
      <c r="K90" s="661">
        <v>0</v>
      </c>
      <c r="L90" s="788" t="s">
        <v>349</v>
      </c>
    </row>
    <row r="91" spans="1:12" ht="40.5" customHeight="1" x14ac:dyDescent="0.5">
      <c r="A91" s="602" t="s">
        <v>109</v>
      </c>
      <c r="B91" s="61" t="s">
        <v>36</v>
      </c>
      <c r="C91" s="61" t="s">
        <v>14</v>
      </c>
      <c r="D91" s="470">
        <v>3000</v>
      </c>
      <c r="E91" s="470">
        <v>0</v>
      </c>
      <c r="F91" s="471">
        <v>3000</v>
      </c>
      <c r="G91" s="470">
        <v>0</v>
      </c>
      <c r="H91" s="470">
        <v>0</v>
      </c>
      <c r="I91" s="11">
        <f t="shared" si="14"/>
        <v>0</v>
      </c>
      <c r="J91" s="11">
        <v>3000</v>
      </c>
      <c r="K91" s="661">
        <v>0</v>
      </c>
      <c r="L91" s="788" t="s">
        <v>349</v>
      </c>
    </row>
    <row r="92" spans="1:12" ht="48" customHeight="1" x14ac:dyDescent="0.5">
      <c r="A92" s="602" t="s">
        <v>34</v>
      </c>
      <c r="B92" s="42" t="s">
        <v>110</v>
      </c>
      <c r="C92" s="61" t="s">
        <v>14</v>
      </c>
      <c r="D92" s="470">
        <v>6000</v>
      </c>
      <c r="E92" s="470">
        <v>0</v>
      </c>
      <c r="F92" s="471">
        <v>6000</v>
      </c>
      <c r="G92" s="470">
        <v>0</v>
      </c>
      <c r="H92" s="470">
        <v>0</v>
      </c>
      <c r="I92" s="11">
        <f t="shared" si="14"/>
        <v>480</v>
      </c>
      <c r="J92" s="11">
        <v>5520</v>
      </c>
      <c r="K92" s="661">
        <v>0</v>
      </c>
      <c r="L92" s="788" t="s">
        <v>349</v>
      </c>
    </row>
    <row r="93" spans="1:12" ht="46.5" customHeight="1" x14ac:dyDescent="0.5">
      <c r="A93" s="602" t="s">
        <v>111</v>
      </c>
      <c r="B93" s="61" t="s">
        <v>112</v>
      </c>
      <c r="C93" s="61" t="s">
        <v>14</v>
      </c>
      <c r="D93" s="470">
        <v>9000</v>
      </c>
      <c r="E93" s="470">
        <v>0</v>
      </c>
      <c r="F93" s="471">
        <v>0</v>
      </c>
      <c r="G93" s="470">
        <v>9000</v>
      </c>
      <c r="H93" s="470">
        <v>0</v>
      </c>
      <c r="I93" s="11">
        <f t="shared" si="14"/>
        <v>1300</v>
      </c>
      <c r="J93" s="11">
        <v>7700</v>
      </c>
      <c r="K93" s="661">
        <v>0</v>
      </c>
      <c r="L93" s="788" t="s">
        <v>349</v>
      </c>
    </row>
    <row r="94" spans="1:12" ht="40.5" customHeight="1" x14ac:dyDescent="0.5">
      <c r="A94" s="602" t="s">
        <v>113</v>
      </c>
      <c r="B94" s="61" t="s">
        <v>112</v>
      </c>
      <c r="C94" s="61" t="s">
        <v>14</v>
      </c>
      <c r="D94" s="470">
        <v>3000</v>
      </c>
      <c r="E94" s="470">
        <v>0</v>
      </c>
      <c r="F94" s="471">
        <v>0</v>
      </c>
      <c r="G94" s="470">
        <v>3000</v>
      </c>
      <c r="H94" s="470">
        <v>0</v>
      </c>
      <c r="I94" s="11">
        <f t="shared" si="14"/>
        <v>90</v>
      </c>
      <c r="J94" s="11">
        <v>2910</v>
      </c>
      <c r="K94" s="661">
        <v>0</v>
      </c>
      <c r="L94" s="788" t="s">
        <v>349</v>
      </c>
    </row>
    <row r="95" spans="1:12" ht="137.25" customHeight="1" x14ac:dyDescent="0.5">
      <c r="A95" s="602" t="s">
        <v>114</v>
      </c>
      <c r="B95" s="61" t="s">
        <v>115</v>
      </c>
      <c r="C95" s="61" t="s">
        <v>14</v>
      </c>
      <c r="D95" s="470">
        <v>600000</v>
      </c>
      <c r="E95" s="470">
        <v>150000</v>
      </c>
      <c r="F95" s="471">
        <v>150000</v>
      </c>
      <c r="G95" s="470">
        <v>150000</v>
      </c>
      <c r="H95" s="470">
        <v>150000</v>
      </c>
      <c r="I95" s="11">
        <f t="shared" si="14"/>
        <v>311595</v>
      </c>
      <c r="J95" s="11">
        <v>288405</v>
      </c>
      <c r="K95" s="661">
        <v>0</v>
      </c>
      <c r="L95" s="322"/>
    </row>
    <row r="96" spans="1:12" ht="79.5" customHeight="1" x14ac:dyDescent="0.5">
      <c r="A96" s="744" t="s">
        <v>116</v>
      </c>
      <c r="B96" s="42" t="s">
        <v>39</v>
      </c>
      <c r="C96" s="61" t="s">
        <v>14</v>
      </c>
      <c r="D96" s="470">
        <v>175000</v>
      </c>
      <c r="E96" s="470">
        <v>0</v>
      </c>
      <c r="F96" s="471">
        <v>65000</v>
      </c>
      <c r="G96" s="470">
        <v>90000</v>
      </c>
      <c r="H96" s="470">
        <v>20000</v>
      </c>
      <c r="I96" s="11">
        <f t="shared" si="14"/>
        <v>2854</v>
      </c>
      <c r="J96" s="11">
        <v>172146</v>
      </c>
      <c r="K96" s="724">
        <v>0</v>
      </c>
      <c r="L96" s="322"/>
    </row>
    <row r="97" spans="1:12" ht="116.25" customHeight="1" x14ac:dyDescent="0.5">
      <c r="A97" s="790" t="s">
        <v>148</v>
      </c>
      <c r="B97" s="188" t="s">
        <v>16</v>
      </c>
      <c r="C97" s="188" t="s">
        <v>37</v>
      </c>
      <c r="D97" s="79">
        <v>96700</v>
      </c>
      <c r="E97" s="467">
        <v>0</v>
      </c>
      <c r="F97" s="467">
        <v>55300</v>
      </c>
      <c r="G97" s="467">
        <v>31100</v>
      </c>
      <c r="H97" s="467">
        <v>10300</v>
      </c>
      <c r="I97" s="754">
        <f>I98+I99+I100+I101+I102+I103+I104</f>
        <v>22917</v>
      </c>
      <c r="J97" s="471">
        <f>J98+J99+J100+J101+J102+J103+J104</f>
        <v>73783</v>
      </c>
      <c r="K97" s="712">
        <f>K98+K99+K100+K101+K102+K103+K104</f>
        <v>0</v>
      </c>
      <c r="L97" s="169"/>
    </row>
    <row r="98" spans="1:12" ht="60" customHeight="1" x14ac:dyDescent="0.5">
      <c r="A98" s="750" t="s">
        <v>308</v>
      </c>
      <c r="B98" s="188" t="s">
        <v>18</v>
      </c>
      <c r="C98" s="188" t="s">
        <v>37</v>
      </c>
      <c r="D98" s="471">
        <v>10800</v>
      </c>
      <c r="E98" s="471">
        <v>0</v>
      </c>
      <c r="F98" s="471">
        <v>10800</v>
      </c>
      <c r="G98" s="471">
        <v>0</v>
      </c>
      <c r="H98" s="471">
        <v>0</v>
      </c>
      <c r="I98" s="471">
        <f t="shared" ref="I98:I107" si="15">D98-J98-K98</f>
        <v>0</v>
      </c>
      <c r="J98" s="471">
        <v>10800</v>
      </c>
      <c r="K98" s="471"/>
      <c r="L98" s="733" t="s">
        <v>350</v>
      </c>
    </row>
    <row r="99" spans="1:12" ht="116.25" customHeight="1" x14ac:dyDescent="0.5">
      <c r="A99" s="750" t="s">
        <v>140</v>
      </c>
      <c r="B99" s="188" t="s">
        <v>18</v>
      </c>
      <c r="C99" s="188" t="s">
        <v>37</v>
      </c>
      <c r="D99" s="471">
        <v>22000</v>
      </c>
      <c r="E99" s="471"/>
      <c r="F99" s="471">
        <v>12000</v>
      </c>
      <c r="G99" s="471">
        <v>10000</v>
      </c>
      <c r="H99" s="471">
        <v>0</v>
      </c>
      <c r="I99" s="471">
        <f t="shared" si="15"/>
        <v>6</v>
      </c>
      <c r="J99" s="471">
        <v>21994</v>
      </c>
      <c r="K99" s="471"/>
      <c r="L99" s="788" t="s">
        <v>349</v>
      </c>
    </row>
    <row r="100" spans="1:12" ht="84.75" customHeight="1" x14ac:dyDescent="0.5">
      <c r="A100" s="603" t="s">
        <v>381</v>
      </c>
      <c r="B100" s="188" t="s">
        <v>135</v>
      </c>
      <c r="C100" s="188" t="s">
        <v>37</v>
      </c>
      <c r="D100" s="471">
        <v>7200</v>
      </c>
      <c r="E100" s="471">
        <v>0</v>
      </c>
      <c r="F100" s="471">
        <v>3600</v>
      </c>
      <c r="G100" s="471">
        <v>3600</v>
      </c>
      <c r="H100" s="471">
        <v>0</v>
      </c>
      <c r="I100" s="471">
        <f t="shared" si="15"/>
        <v>0</v>
      </c>
      <c r="J100" s="471">
        <v>7200</v>
      </c>
      <c r="K100" s="471"/>
      <c r="L100" s="733" t="s">
        <v>350</v>
      </c>
    </row>
    <row r="101" spans="1:12" ht="117.75" customHeight="1" x14ac:dyDescent="0.5">
      <c r="A101" s="184" t="s">
        <v>142</v>
      </c>
      <c r="B101" s="791" t="s">
        <v>38</v>
      </c>
      <c r="C101" s="188" t="s">
        <v>37</v>
      </c>
      <c r="D101" s="471">
        <v>6200</v>
      </c>
      <c r="E101" s="471">
        <v>0</v>
      </c>
      <c r="F101" s="471">
        <v>0</v>
      </c>
      <c r="G101" s="471">
        <v>0</v>
      </c>
      <c r="H101" s="471">
        <v>6200</v>
      </c>
      <c r="I101" s="471">
        <f t="shared" si="15"/>
        <v>6200</v>
      </c>
      <c r="J101" s="471"/>
      <c r="K101" s="471"/>
      <c r="L101" s="738"/>
    </row>
    <row r="102" spans="1:12" ht="91.5" customHeight="1" x14ac:dyDescent="0.5">
      <c r="A102" s="188" t="s">
        <v>387</v>
      </c>
      <c r="B102" s="791" t="s">
        <v>19</v>
      </c>
      <c r="C102" s="791" t="s">
        <v>37</v>
      </c>
      <c r="D102" s="792">
        <v>26600</v>
      </c>
      <c r="E102" s="471">
        <v>0</v>
      </c>
      <c r="F102" s="471">
        <v>13300</v>
      </c>
      <c r="G102" s="471">
        <v>13300</v>
      </c>
      <c r="H102" s="471">
        <v>0</v>
      </c>
      <c r="I102" s="471">
        <f t="shared" si="15"/>
        <v>11</v>
      </c>
      <c r="J102" s="471">
        <v>26589</v>
      </c>
      <c r="K102" s="712"/>
      <c r="L102" s="788" t="s">
        <v>349</v>
      </c>
    </row>
    <row r="103" spans="1:12" ht="160.5" customHeight="1" x14ac:dyDescent="0.5">
      <c r="A103" s="791" t="s">
        <v>144</v>
      </c>
      <c r="B103" s="791" t="s">
        <v>19</v>
      </c>
      <c r="C103" s="791" t="s">
        <v>37</v>
      </c>
      <c r="D103" s="792">
        <v>7200</v>
      </c>
      <c r="E103" s="471">
        <v>0</v>
      </c>
      <c r="F103" s="471">
        <v>7200</v>
      </c>
      <c r="G103" s="471">
        <v>0</v>
      </c>
      <c r="H103" s="471">
        <v>0</v>
      </c>
      <c r="I103" s="471">
        <f t="shared" si="15"/>
        <v>0</v>
      </c>
      <c r="J103" s="471">
        <v>7200</v>
      </c>
      <c r="K103" s="712"/>
      <c r="L103" s="733" t="s">
        <v>350</v>
      </c>
    </row>
    <row r="104" spans="1:12" s="793" customFormat="1" ht="107.25" customHeight="1" x14ac:dyDescent="0.5">
      <c r="A104" s="791" t="s">
        <v>329</v>
      </c>
      <c r="B104" s="791" t="s">
        <v>50</v>
      </c>
      <c r="C104" s="791" t="s">
        <v>37</v>
      </c>
      <c r="D104" s="792">
        <v>16700</v>
      </c>
      <c r="E104" s="471">
        <v>0</v>
      </c>
      <c r="F104" s="471">
        <v>8350</v>
      </c>
      <c r="G104" s="471">
        <v>4175</v>
      </c>
      <c r="H104" s="471">
        <v>4175</v>
      </c>
      <c r="I104" s="471">
        <f t="shared" si="15"/>
        <v>16700</v>
      </c>
      <c r="J104" s="471"/>
      <c r="K104" s="712"/>
      <c r="L104" s="738"/>
    </row>
    <row r="105" spans="1:12" s="793" customFormat="1" ht="110.25" customHeight="1" x14ac:dyDescent="0.5">
      <c r="A105" s="794" t="s">
        <v>160</v>
      </c>
      <c r="B105" s="791" t="s">
        <v>39</v>
      </c>
      <c r="C105" s="791" t="s">
        <v>37</v>
      </c>
      <c r="D105" s="795">
        <v>50000</v>
      </c>
      <c r="E105" s="470">
        <v>0</v>
      </c>
      <c r="F105" s="471">
        <v>50000</v>
      </c>
      <c r="G105" s="470">
        <v>0</v>
      </c>
      <c r="H105" s="470">
        <v>0</v>
      </c>
      <c r="I105" s="493">
        <f t="shared" si="15"/>
        <v>0</v>
      </c>
      <c r="J105" s="493">
        <v>50000</v>
      </c>
      <c r="K105" s="711"/>
      <c r="L105" s="788" t="s">
        <v>349</v>
      </c>
    </row>
    <row r="106" spans="1:12" s="793" customFormat="1" ht="123.75" customHeight="1" x14ac:dyDescent="0.5">
      <c r="A106" s="796" t="s">
        <v>149</v>
      </c>
      <c r="B106" s="791" t="s">
        <v>39</v>
      </c>
      <c r="C106" s="791" t="s">
        <v>40</v>
      </c>
      <c r="D106" s="544">
        <v>279000</v>
      </c>
      <c r="E106" s="445">
        <v>78000</v>
      </c>
      <c r="F106" s="445">
        <v>87000</v>
      </c>
      <c r="G106" s="445">
        <v>0</v>
      </c>
      <c r="H106" s="445">
        <v>114000</v>
      </c>
      <c r="I106" s="471">
        <f t="shared" si="15"/>
        <v>100306.6</v>
      </c>
      <c r="J106" s="471">
        <v>178693.4</v>
      </c>
      <c r="K106" s="712">
        <v>0</v>
      </c>
      <c r="L106" s="797"/>
    </row>
    <row r="107" spans="1:12" s="793" customFormat="1" ht="124.5" customHeight="1" x14ac:dyDescent="0.5">
      <c r="A107" s="184" t="s">
        <v>150</v>
      </c>
      <c r="B107" s="188" t="s">
        <v>39</v>
      </c>
      <c r="C107" s="188" t="s">
        <v>40</v>
      </c>
      <c r="D107" s="11">
        <v>71000</v>
      </c>
      <c r="E107" s="445">
        <v>0</v>
      </c>
      <c r="F107" s="445">
        <v>0</v>
      </c>
      <c r="G107" s="445">
        <v>24000</v>
      </c>
      <c r="H107" s="445">
        <v>47000</v>
      </c>
      <c r="I107" s="471">
        <f t="shared" si="15"/>
        <v>54040</v>
      </c>
      <c r="J107" s="471">
        <v>16960</v>
      </c>
      <c r="K107" s="799"/>
      <c r="L107" s="797"/>
    </row>
    <row r="108" spans="1:12" ht="75.75" customHeight="1" x14ac:dyDescent="0.5">
      <c r="A108" s="750" t="s">
        <v>151</v>
      </c>
      <c r="B108" s="188" t="s">
        <v>39</v>
      </c>
      <c r="C108" s="188" t="s">
        <v>40</v>
      </c>
      <c r="D108" s="11">
        <v>350000</v>
      </c>
      <c r="E108" s="445">
        <v>350000</v>
      </c>
      <c r="F108" s="445">
        <v>0</v>
      </c>
      <c r="G108" s="445">
        <v>0</v>
      </c>
      <c r="H108" s="445">
        <v>0</v>
      </c>
      <c r="I108" s="471">
        <f>D108-J108</f>
        <v>9.0000000025611371E-2</v>
      </c>
      <c r="J108" s="471">
        <v>349999.91</v>
      </c>
      <c r="K108" s="799"/>
      <c r="L108" s="733" t="s">
        <v>350</v>
      </c>
    </row>
    <row r="109" spans="1:12" ht="117" customHeight="1" x14ac:dyDescent="0.5">
      <c r="A109" s="750" t="s">
        <v>220</v>
      </c>
      <c r="B109" s="188" t="s">
        <v>39</v>
      </c>
      <c r="C109" s="188" t="s">
        <v>43</v>
      </c>
      <c r="D109" s="568">
        <v>384900</v>
      </c>
      <c r="E109" s="568">
        <v>0</v>
      </c>
      <c r="F109" s="553">
        <v>169900</v>
      </c>
      <c r="G109" s="568">
        <v>142000</v>
      </c>
      <c r="H109" s="568">
        <v>73000</v>
      </c>
      <c r="I109" s="660"/>
      <c r="J109" s="660">
        <v>302363.15000000002</v>
      </c>
      <c r="K109" s="660">
        <v>0</v>
      </c>
      <c r="L109" s="322"/>
    </row>
    <row r="110" spans="1:12" ht="166.5" customHeight="1" x14ac:dyDescent="0.5">
      <c r="A110" s="750" t="s">
        <v>383</v>
      </c>
      <c r="B110" s="188" t="s">
        <v>94</v>
      </c>
      <c r="C110" s="188" t="s">
        <v>43</v>
      </c>
      <c r="D110" s="568">
        <v>282000</v>
      </c>
      <c r="E110" s="568">
        <v>0</v>
      </c>
      <c r="F110" s="553">
        <v>0</v>
      </c>
      <c r="G110" s="568">
        <v>70500</v>
      </c>
      <c r="H110" s="568">
        <v>211500</v>
      </c>
      <c r="I110" s="660">
        <f>D110-J110-K110</f>
        <v>241901</v>
      </c>
      <c r="J110" s="660">
        <v>40099</v>
      </c>
      <c r="K110" s="660"/>
      <c r="L110" s="322"/>
    </row>
    <row r="111" spans="1:12" ht="51.75" customHeight="1" x14ac:dyDescent="0.5">
      <c r="A111" s="1083" t="s">
        <v>41</v>
      </c>
      <c r="B111" s="1084"/>
      <c r="C111" s="1085"/>
      <c r="D111" s="79">
        <f t="shared" ref="D111:H112" si="16">D112</f>
        <v>44000</v>
      </c>
      <c r="E111" s="79">
        <f t="shared" si="16"/>
        <v>0</v>
      </c>
      <c r="F111" s="79">
        <f t="shared" si="16"/>
        <v>0</v>
      </c>
      <c r="G111" s="79">
        <f t="shared" si="16"/>
        <v>33000</v>
      </c>
      <c r="H111" s="79">
        <f t="shared" si="16"/>
        <v>11000</v>
      </c>
      <c r="I111" s="800">
        <f>I112</f>
        <v>11000</v>
      </c>
      <c r="J111" s="800">
        <f t="shared" ref="J111:L112" si="17">J112</f>
        <v>33000</v>
      </c>
      <c r="K111" s="800">
        <f t="shared" si="17"/>
        <v>0</v>
      </c>
      <c r="L111" s="801">
        <f t="shared" si="17"/>
        <v>0</v>
      </c>
    </row>
    <row r="112" spans="1:12" ht="44.25" customHeight="1" x14ac:dyDescent="0.5">
      <c r="A112" s="1083" t="s">
        <v>152</v>
      </c>
      <c r="B112" s="1084"/>
      <c r="C112" s="1085"/>
      <c r="D112" s="79">
        <f t="shared" si="16"/>
        <v>44000</v>
      </c>
      <c r="E112" s="79">
        <f t="shared" si="16"/>
        <v>0</v>
      </c>
      <c r="F112" s="79">
        <f t="shared" si="16"/>
        <v>0</v>
      </c>
      <c r="G112" s="79">
        <f t="shared" si="16"/>
        <v>33000</v>
      </c>
      <c r="H112" s="79">
        <f t="shared" si="16"/>
        <v>11000</v>
      </c>
      <c r="I112" s="800">
        <f>I113</f>
        <v>11000</v>
      </c>
      <c r="J112" s="800">
        <f t="shared" si="17"/>
        <v>33000</v>
      </c>
      <c r="K112" s="800">
        <f t="shared" si="17"/>
        <v>0</v>
      </c>
      <c r="L112" s="801">
        <f t="shared" si="17"/>
        <v>0</v>
      </c>
    </row>
    <row r="113" spans="1:12" ht="113.25" customHeight="1" x14ac:dyDescent="0.5">
      <c r="A113" s="730" t="s">
        <v>117</v>
      </c>
      <c r="B113" s="188" t="s">
        <v>42</v>
      </c>
      <c r="C113" s="188" t="s">
        <v>43</v>
      </c>
      <c r="D113" s="79">
        <v>44000</v>
      </c>
      <c r="E113" s="466">
        <v>0</v>
      </c>
      <c r="F113" s="467">
        <v>0</v>
      </c>
      <c r="G113" s="466">
        <v>33000</v>
      </c>
      <c r="H113" s="466">
        <v>11000</v>
      </c>
      <c r="I113" s="800">
        <f>D113-J113-K113</f>
        <v>11000</v>
      </c>
      <c r="J113" s="493">
        <v>33000</v>
      </c>
      <c r="K113" s="493"/>
      <c r="L113" s="174"/>
    </row>
    <row r="114" spans="1:12" ht="32.25" customHeight="1" x14ac:dyDescent="0.5">
      <c r="A114" s="1086" t="s">
        <v>44</v>
      </c>
      <c r="B114" s="1087"/>
      <c r="C114" s="763"/>
      <c r="D114" s="802">
        <f>D111+D57+D54</f>
        <v>33958300</v>
      </c>
      <c r="E114" s="802">
        <f t="shared" ref="E114:L114" si="18">E111+E57+E54</f>
        <v>581670</v>
      </c>
      <c r="F114" s="803">
        <f t="shared" si="18"/>
        <v>997130</v>
      </c>
      <c r="G114" s="802">
        <f t="shared" si="18"/>
        <v>31659700</v>
      </c>
      <c r="H114" s="802">
        <f>H111+H57+H54</f>
        <v>437800</v>
      </c>
      <c r="I114" s="804">
        <f>I111+I57+I54</f>
        <v>10576342.689999999</v>
      </c>
      <c r="J114" s="804">
        <f>J111+J57+J54</f>
        <v>1485088.46</v>
      </c>
      <c r="K114" s="804">
        <f>K111+K57+K54</f>
        <v>0</v>
      </c>
      <c r="L114" s="805">
        <f t="shared" si="18"/>
        <v>0</v>
      </c>
    </row>
    <row r="115" spans="1:12" ht="32.25" customHeight="1" x14ac:dyDescent="0.5">
      <c r="A115" s="375"/>
      <c r="B115" s="375"/>
      <c r="C115" s="376"/>
      <c r="D115" s="725"/>
      <c r="E115" s="725"/>
      <c r="F115" s="726"/>
      <c r="G115" s="725"/>
      <c r="H115" s="725"/>
      <c r="I115" s="727"/>
      <c r="J115" s="727"/>
      <c r="K115" s="727"/>
      <c r="L115" s="533"/>
    </row>
    <row r="116" spans="1:12" ht="32.25" customHeight="1" x14ac:dyDescent="0.5">
      <c r="A116" s="378"/>
      <c r="B116" s="378"/>
      <c r="C116" s="379"/>
      <c r="D116" s="745"/>
      <c r="E116" s="745"/>
      <c r="F116" s="746"/>
      <c r="G116" s="745"/>
      <c r="H116" s="745"/>
      <c r="I116" s="747"/>
      <c r="J116" s="747"/>
      <c r="K116" s="747"/>
      <c r="L116" s="138"/>
    </row>
    <row r="117" spans="1:12" ht="32.25" customHeight="1" x14ac:dyDescent="0.5">
      <c r="A117" s="378"/>
      <c r="B117" s="378"/>
      <c r="C117" s="379"/>
      <c r="D117" s="745"/>
      <c r="E117" s="745"/>
      <c r="F117" s="746"/>
      <c r="G117" s="745"/>
      <c r="H117" s="745"/>
      <c r="I117" s="747"/>
      <c r="J117" s="747"/>
      <c r="K117" s="747"/>
      <c r="L117" s="138"/>
    </row>
    <row r="118" spans="1:12" ht="32.25" customHeight="1" x14ac:dyDescent="0.5">
      <c r="A118" s="378"/>
      <c r="B118" s="378"/>
      <c r="C118" s="379"/>
      <c r="D118" s="745"/>
      <c r="E118" s="745"/>
      <c r="F118" s="746"/>
      <c r="G118" s="745"/>
      <c r="H118" s="745"/>
      <c r="I118" s="747"/>
      <c r="J118" s="747"/>
      <c r="K118" s="747"/>
      <c r="L118" s="138"/>
    </row>
    <row r="119" spans="1:12" ht="25.5" customHeight="1" x14ac:dyDescent="0.5">
      <c r="A119" s="1088" t="s">
        <v>45</v>
      </c>
      <c r="B119" s="1089"/>
      <c r="C119" s="1090"/>
      <c r="D119" s="806">
        <f>D121+D124</f>
        <v>4040600</v>
      </c>
      <c r="E119" s="806">
        <f t="shared" ref="E119:J119" si="19">E121+E124</f>
        <v>954100</v>
      </c>
      <c r="F119" s="807">
        <f t="shared" si="19"/>
        <v>1318850</v>
      </c>
      <c r="G119" s="806">
        <f t="shared" si="19"/>
        <v>974700</v>
      </c>
      <c r="H119" s="806">
        <f>H121+H124</f>
        <v>0</v>
      </c>
      <c r="I119" s="806">
        <f t="shared" si="19"/>
        <v>1898706.3399999999</v>
      </c>
      <c r="J119" s="806">
        <f t="shared" si="19"/>
        <v>2141893.66</v>
      </c>
      <c r="K119" s="806">
        <f>K121+K124</f>
        <v>0</v>
      </c>
      <c r="L119" s="808"/>
    </row>
    <row r="120" spans="1:12" ht="24.75" customHeight="1" x14ac:dyDescent="0.5">
      <c r="A120" s="1083" t="s">
        <v>46</v>
      </c>
      <c r="B120" s="1084"/>
      <c r="C120" s="1085"/>
      <c r="D120" s="809"/>
      <c r="E120" s="481"/>
      <c r="F120" s="481"/>
      <c r="G120" s="481"/>
      <c r="H120" s="481"/>
      <c r="I120" s="810"/>
      <c r="J120" s="811"/>
      <c r="K120" s="811"/>
      <c r="L120" s="751"/>
    </row>
    <row r="121" spans="1:12" ht="26.25" customHeight="1" x14ac:dyDescent="0.5">
      <c r="A121" s="1083" t="s">
        <v>47</v>
      </c>
      <c r="B121" s="1084"/>
      <c r="C121" s="1085"/>
      <c r="D121" s="757">
        <f>D123</f>
        <v>100000</v>
      </c>
      <c r="E121" s="757">
        <f>E123</f>
        <v>55000</v>
      </c>
      <c r="F121" s="758">
        <f>F123</f>
        <v>35000</v>
      </c>
      <c r="G121" s="757">
        <f>G123</f>
        <v>10000</v>
      </c>
      <c r="H121" s="757">
        <f>H123</f>
        <v>0</v>
      </c>
      <c r="I121" s="764">
        <f t="shared" ref="I121:K122" si="20">I122</f>
        <v>3559</v>
      </c>
      <c r="J121" s="764">
        <f t="shared" si="20"/>
        <v>96441</v>
      </c>
      <c r="K121" s="764">
        <f t="shared" si="20"/>
        <v>0</v>
      </c>
      <c r="L121" s="174"/>
    </row>
    <row r="122" spans="1:12" ht="44.25" customHeight="1" x14ac:dyDescent="0.5">
      <c r="A122" s="1083" t="s">
        <v>153</v>
      </c>
      <c r="B122" s="1084"/>
      <c r="C122" s="1085"/>
      <c r="D122" s="757">
        <f>D123</f>
        <v>100000</v>
      </c>
      <c r="E122" s="757">
        <f>E123</f>
        <v>55000</v>
      </c>
      <c r="F122" s="758">
        <f>F123</f>
        <v>35000</v>
      </c>
      <c r="G122" s="757">
        <f>G123</f>
        <v>10000</v>
      </c>
      <c r="H122" s="757">
        <f>H123</f>
        <v>0</v>
      </c>
      <c r="I122" s="757">
        <f t="shared" si="20"/>
        <v>3559</v>
      </c>
      <c r="J122" s="757">
        <f t="shared" si="20"/>
        <v>96441</v>
      </c>
      <c r="K122" s="764">
        <f t="shared" si="20"/>
        <v>0</v>
      </c>
      <c r="L122" s="174"/>
    </row>
    <row r="123" spans="1:12" ht="155.25" customHeight="1" x14ac:dyDescent="0.5">
      <c r="A123" s="730" t="s">
        <v>118</v>
      </c>
      <c r="B123" s="188" t="s">
        <v>16</v>
      </c>
      <c r="C123" s="188" t="s">
        <v>43</v>
      </c>
      <c r="D123" s="659">
        <v>100000</v>
      </c>
      <c r="E123" s="568">
        <v>55000</v>
      </c>
      <c r="F123" s="553">
        <v>35000</v>
      </c>
      <c r="G123" s="568">
        <v>10000</v>
      </c>
      <c r="H123" s="568">
        <v>0</v>
      </c>
      <c r="I123" s="711">
        <f>D123-J123-K123</f>
        <v>3559</v>
      </c>
      <c r="J123" s="732">
        <v>96441</v>
      </c>
      <c r="K123" s="732">
        <v>0</v>
      </c>
      <c r="L123" s="759"/>
    </row>
    <row r="124" spans="1:12" ht="24.75" customHeight="1" x14ac:dyDescent="0.5">
      <c r="A124" s="1083" t="s">
        <v>48</v>
      </c>
      <c r="B124" s="1084"/>
      <c r="C124" s="1085"/>
      <c r="D124" s="772">
        <f>D125</f>
        <v>3940600</v>
      </c>
      <c r="E124" s="772">
        <f>E125</f>
        <v>899100</v>
      </c>
      <c r="F124" s="773">
        <f>F125</f>
        <v>1283850</v>
      </c>
      <c r="G124" s="772">
        <f>G125</f>
        <v>964700</v>
      </c>
      <c r="H124" s="772"/>
      <c r="I124" s="765">
        <f>I128+I134+I148+I149+I150+I151</f>
        <v>1895147.3399999999</v>
      </c>
      <c r="J124" s="765">
        <f>J128+J134+J148+J149+J150+J151</f>
        <v>2045452.66</v>
      </c>
      <c r="K124" s="765">
        <f>K128+K134+K148+K149+K150+K151</f>
        <v>0</v>
      </c>
      <c r="L124" s="174"/>
    </row>
    <row r="125" spans="1:12" ht="24.75" customHeight="1" x14ac:dyDescent="0.5">
      <c r="A125" s="1083" t="s">
        <v>49</v>
      </c>
      <c r="B125" s="1084"/>
      <c r="C125" s="1085"/>
      <c r="D125" s="772">
        <f>D128+D134+D148+D149+D150+D151</f>
        <v>3940600</v>
      </c>
      <c r="E125" s="772">
        <f t="shared" ref="E125:J125" si="21">E128+E134+E148+E149+E150+E151</f>
        <v>899100</v>
      </c>
      <c r="F125" s="773">
        <f t="shared" si="21"/>
        <v>1283850</v>
      </c>
      <c r="G125" s="772">
        <f t="shared" si="21"/>
        <v>964700</v>
      </c>
      <c r="H125" s="772">
        <f t="shared" si="21"/>
        <v>792950</v>
      </c>
      <c r="I125" s="772">
        <f t="shared" si="21"/>
        <v>1895147.3399999999</v>
      </c>
      <c r="J125" s="772">
        <f t="shared" si="21"/>
        <v>2045452.66</v>
      </c>
      <c r="K125" s="772">
        <f>K128+K134+K148+K149+K150+K151</f>
        <v>0</v>
      </c>
      <c r="L125" s="174"/>
    </row>
    <row r="126" spans="1:12" ht="22.5" customHeight="1" x14ac:dyDescent="0.5">
      <c r="A126" s="1080" t="s">
        <v>137</v>
      </c>
      <c r="B126" s="1081"/>
      <c r="C126" s="1081"/>
      <c r="D126" s="1082"/>
      <c r="E126" s="493"/>
      <c r="F126" s="471"/>
      <c r="G126" s="493"/>
      <c r="H126" s="493"/>
      <c r="I126" s="493"/>
      <c r="J126" s="493"/>
      <c r="K126" s="493"/>
      <c r="L126" s="174"/>
    </row>
    <row r="127" spans="1:12" ht="24.75" customHeight="1" x14ac:dyDescent="0.5">
      <c r="A127" s="812" t="s">
        <v>55</v>
      </c>
      <c r="B127" s="174"/>
      <c r="C127" s="174"/>
      <c r="D127" s="753"/>
      <c r="E127" s="493"/>
      <c r="F127" s="471"/>
      <c r="G127" s="493"/>
      <c r="H127" s="493"/>
      <c r="I127" s="493"/>
      <c r="J127" s="493"/>
      <c r="K127" s="493"/>
      <c r="L127" s="174"/>
    </row>
    <row r="128" spans="1:12" ht="99.75" customHeight="1" x14ac:dyDescent="0.5">
      <c r="A128" s="730" t="s">
        <v>154</v>
      </c>
      <c r="B128" s="731" t="s">
        <v>35</v>
      </c>
      <c r="C128" s="731" t="s">
        <v>43</v>
      </c>
      <c r="D128" s="758">
        <v>272000</v>
      </c>
      <c r="E128" s="464">
        <v>36850</v>
      </c>
      <c r="F128" s="464">
        <v>134400</v>
      </c>
      <c r="G128" s="464">
        <v>76250</v>
      </c>
      <c r="H128" s="464">
        <v>24500</v>
      </c>
      <c r="I128" s="764">
        <f>I129+I130+I131</f>
        <v>27619.949999999997</v>
      </c>
      <c r="J128" s="764">
        <f>J129+J130+J131</f>
        <v>244380.05</v>
      </c>
      <c r="K128" s="800">
        <f>K129+K130+K131</f>
        <v>0</v>
      </c>
      <c r="L128" s="813"/>
    </row>
    <row r="129" spans="1:12" ht="79.5" customHeight="1" x14ac:dyDescent="0.5">
      <c r="A129" s="730" t="s">
        <v>131</v>
      </c>
      <c r="B129" s="731" t="s">
        <v>35</v>
      </c>
      <c r="C129" s="731" t="s">
        <v>43</v>
      </c>
      <c r="D129" s="471">
        <v>10000</v>
      </c>
      <c r="E129" s="445">
        <v>0</v>
      </c>
      <c r="F129" s="445">
        <v>10000</v>
      </c>
      <c r="G129" s="445">
        <v>0</v>
      </c>
      <c r="H129" s="445">
        <v>0</v>
      </c>
      <c r="I129" s="493">
        <f>D129-J129-K129</f>
        <v>0</v>
      </c>
      <c r="J129" s="493">
        <v>10000</v>
      </c>
      <c r="K129" s="493">
        <v>0</v>
      </c>
      <c r="L129" s="788" t="s">
        <v>349</v>
      </c>
    </row>
    <row r="130" spans="1:12" ht="85.5" customHeight="1" x14ac:dyDescent="0.5">
      <c r="A130" s="730" t="s">
        <v>132</v>
      </c>
      <c r="B130" s="731" t="s">
        <v>33</v>
      </c>
      <c r="C130" s="731" t="s">
        <v>43</v>
      </c>
      <c r="D130" s="471">
        <v>155450</v>
      </c>
      <c r="E130" s="445">
        <v>29650</v>
      </c>
      <c r="F130" s="445">
        <v>98600</v>
      </c>
      <c r="G130" s="445">
        <v>7700</v>
      </c>
      <c r="H130" s="445">
        <v>19500</v>
      </c>
      <c r="I130" s="493">
        <f>D130-J130+K130</f>
        <v>23610</v>
      </c>
      <c r="J130" s="493">
        <v>131840</v>
      </c>
      <c r="K130" s="493">
        <v>0</v>
      </c>
      <c r="L130" s="733"/>
    </row>
    <row r="131" spans="1:12" ht="98.25" customHeight="1" x14ac:dyDescent="0.5">
      <c r="A131" s="730" t="s">
        <v>133</v>
      </c>
      <c r="B131" s="731" t="s">
        <v>134</v>
      </c>
      <c r="C131" s="731" t="s">
        <v>43</v>
      </c>
      <c r="D131" s="471">
        <v>106550</v>
      </c>
      <c r="E131" s="445">
        <v>7200</v>
      </c>
      <c r="F131" s="445">
        <v>25800</v>
      </c>
      <c r="G131" s="445">
        <v>68550</v>
      </c>
      <c r="H131" s="445">
        <v>5000</v>
      </c>
      <c r="I131" s="493">
        <f>D131-J131+K131</f>
        <v>4009.9499999999971</v>
      </c>
      <c r="J131" s="493">
        <v>102540.05</v>
      </c>
      <c r="K131" s="493">
        <v>0</v>
      </c>
      <c r="L131" s="733"/>
    </row>
    <row r="132" spans="1:12" ht="24" customHeight="1" x14ac:dyDescent="0.5">
      <c r="A132" s="1080" t="s">
        <v>137</v>
      </c>
      <c r="B132" s="1081"/>
      <c r="C132" s="1081"/>
      <c r="D132" s="1082"/>
      <c r="E132" s="464"/>
      <c r="F132" s="464"/>
      <c r="G132" s="464"/>
      <c r="H132" s="464"/>
      <c r="I132" s="764"/>
      <c r="J132" s="764"/>
      <c r="K132" s="764"/>
      <c r="L132" s="736"/>
    </row>
    <row r="133" spans="1:12" ht="29.25" customHeight="1" x14ac:dyDescent="0.5">
      <c r="A133" s="1080" t="s">
        <v>138</v>
      </c>
      <c r="B133" s="1081"/>
      <c r="C133" s="1081"/>
      <c r="D133" s="1082"/>
      <c r="E133" s="464"/>
      <c r="F133" s="464"/>
      <c r="G133" s="464"/>
      <c r="H133" s="464"/>
      <c r="I133" s="764"/>
      <c r="J133" s="764"/>
      <c r="K133" s="764"/>
      <c r="L133" s="736"/>
    </row>
    <row r="134" spans="1:12" ht="107.25" customHeight="1" x14ac:dyDescent="0.5">
      <c r="A134" s="730" t="s">
        <v>119</v>
      </c>
      <c r="B134" s="188" t="s">
        <v>50</v>
      </c>
      <c r="C134" s="188" t="s">
        <v>43</v>
      </c>
      <c r="D134" s="758">
        <v>1076000</v>
      </c>
      <c r="E134" s="464">
        <v>277000</v>
      </c>
      <c r="F134" s="464">
        <v>377300</v>
      </c>
      <c r="G134" s="464">
        <v>245000</v>
      </c>
      <c r="H134" s="464">
        <v>176700</v>
      </c>
      <c r="I134" s="764">
        <f>SUM(I135:I147)</f>
        <v>283971.16000000003</v>
      </c>
      <c r="J134" s="765">
        <f>SUM(J135:J147)</f>
        <v>792028.84</v>
      </c>
      <c r="K134" s="764">
        <f>SUM(K135:K147)</f>
        <v>0</v>
      </c>
      <c r="L134" s="736"/>
    </row>
    <row r="135" spans="1:12" ht="118.5" customHeight="1" x14ac:dyDescent="0.5">
      <c r="A135" s="734" t="s">
        <v>388</v>
      </c>
      <c r="B135" s="735" t="s">
        <v>18</v>
      </c>
      <c r="C135" s="735" t="s">
        <v>43</v>
      </c>
      <c r="D135" s="470">
        <v>99272</v>
      </c>
      <c r="E135" s="470">
        <v>10000</v>
      </c>
      <c r="F135" s="471">
        <v>49272</v>
      </c>
      <c r="G135" s="470">
        <v>40000</v>
      </c>
      <c r="H135" s="470">
        <v>0</v>
      </c>
      <c r="I135" s="493">
        <f t="shared" ref="I135:I142" si="22">D135-J135-K135</f>
        <v>3823.1999999999971</v>
      </c>
      <c r="J135" s="493">
        <v>95448.8</v>
      </c>
      <c r="K135" s="732"/>
      <c r="L135" s="736"/>
    </row>
    <row r="136" spans="1:12" ht="90.75" customHeight="1" x14ac:dyDescent="0.5">
      <c r="A136" s="186" t="s">
        <v>51</v>
      </c>
      <c r="B136" s="735" t="s">
        <v>19</v>
      </c>
      <c r="C136" s="735" t="s">
        <v>43</v>
      </c>
      <c r="D136" s="470">
        <v>44410</v>
      </c>
      <c r="E136" s="470">
        <v>10000</v>
      </c>
      <c r="F136" s="471">
        <v>20000</v>
      </c>
      <c r="G136" s="470">
        <v>14410</v>
      </c>
      <c r="H136" s="470">
        <v>0</v>
      </c>
      <c r="I136" s="493">
        <f t="shared" si="22"/>
        <v>1</v>
      </c>
      <c r="J136" s="493">
        <v>44409</v>
      </c>
      <c r="K136" s="732"/>
      <c r="L136" s="788" t="s">
        <v>349</v>
      </c>
    </row>
    <row r="137" spans="1:12" ht="134.25" customHeight="1" x14ac:dyDescent="0.5">
      <c r="A137" s="186" t="s">
        <v>121</v>
      </c>
      <c r="B137" s="735" t="s">
        <v>19</v>
      </c>
      <c r="C137" s="735" t="s">
        <v>43</v>
      </c>
      <c r="D137" s="470">
        <v>14400</v>
      </c>
      <c r="E137" s="470">
        <v>0</v>
      </c>
      <c r="F137" s="471">
        <v>0</v>
      </c>
      <c r="G137" s="470">
        <v>0</v>
      </c>
      <c r="H137" s="470">
        <v>14400</v>
      </c>
      <c r="I137" s="493">
        <f t="shared" si="22"/>
        <v>14400</v>
      </c>
      <c r="J137" s="493">
        <v>0</v>
      </c>
      <c r="K137" s="732">
        <v>0</v>
      </c>
      <c r="L137" s="736"/>
    </row>
    <row r="138" spans="1:12" ht="123" customHeight="1" x14ac:dyDescent="0.5">
      <c r="A138" s="734" t="s">
        <v>52</v>
      </c>
      <c r="B138" s="735" t="s">
        <v>115</v>
      </c>
      <c r="C138" s="735" t="s">
        <v>43</v>
      </c>
      <c r="D138" s="470">
        <v>153377</v>
      </c>
      <c r="E138" s="471">
        <v>40000</v>
      </c>
      <c r="F138" s="471">
        <v>40000</v>
      </c>
      <c r="G138" s="471">
        <v>40000</v>
      </c>
      <c r="H138" s="471">
        <v>33377</v>
      </c>
      <c r="I138" s="493">
        <f>D138-J138-K138</f>
        <v>34298.600000000006</v>
      </c>
      <c r="J138" s="493">
        <v>119078.39999999999</v>
      </c>
      <c r="K138" s="732"/>
      <c r="L138" s="736"/>
    </row>
    <row r="139" spans="1:12" ht="75" customHeight="1" x14ac:dyDescent="0.5">
      <c r="A139" s="186" t="s">
        <v>53</v>
      </c>
      <c r="B139" s="735" t="s">
        <v>130</v>
      </c>
      <c r="C139" s="735" t="s">
        <v>43</v>
      </c>
      <c r="D139" s="470">
        <v>32688</v>
      </c>
      <c r="E139" s="470">
        <v>10000</v>
      </c>
      <c r="F139" s="471">
        <v>10000</v>
      </c>
      <c r="G139" s="470">
        <v>12688</v>
      </c>
      <c r="H139" s="470">
        <v>0</v>
      </c>
      <c r="I139" s="493">
        <f t="shared" si="22"/>
        <v>1</v>
      </c>
      <c r="J139" s="493">
        <v>32687</v>
      </c>
      <c r="K139" s="732"/>
      <c r="L139" s="736"/>
    </row>
    <row r="140" spans="1:12" ht="115.5" customHeight="1" x14ac:dyDescent="0.5">
      <c r="A140" s="186" t="s">
        <v>54</v>
      </c>
      <c r="B140" s="735" t="s">
        <v>20</v>
      </c>
      <c r="C140" s="735" t="s">
        <v>43</v>
      </c>
      <c r="D140" s="470">
        <v>64927</v>
      </c>
      <c r="E140" s="470">
        <v>0</v>
      </c>
      <c r="F140" s="471">
        <v>19800</v>
      </c>
      <c r="G140" s="470">
        <v>20527</v>
      </c>
      <c r="H140" s="470">
        <v>24600</v>
      </c>
      <c r="I140" s="493">
        <f>D140-J140-K140</f>
        <v>24618.25</v>
      </c>
      <c r="J140" s="493">
        <v>40308.75</v>
      </c>
      <c r="K140" s="732"/>
      <c r="L140" s="736"/>
    </row>
    <row r="141" spans="1:12" ht="91.5" customHeight="1" x14ac:dyDescent="0.5">
      <c r="A141" s="186" t="s">
        <v>123</v>
      </c>
      <c r="B141" s="735" t="s">
        <v>24</v>
      </c>
      <c r="C141" s="735" t="s">
        <v>43</v>
      </c>
      <c r="D141" s="470">
        <v>24764</v>
      </c>
      <c r="E141" s="470">
        <v>0</v>
      </c>
      <c r="F141" s="471">
        <v>7264</v>
      </c>
      <c r="G141" s="470">
        <v>16500</v>
      </c>
      <c r="H141" s="470">
        <v>1000</v>
      </c>
      <c r="I141" s="493">
        <f t="shared" si="22"/>
        <v>1071.0999999999985</v>
      </c>
      <c r="J141" s="493">
        <v>23692.9</v>
      </c>
      <c r="K141" s="732"/>
      <c r="L141" s="736"/>
    </row>
    <row r="142" spans="1:12" ht="157.5" customHeight="1" x14ac:dyDescent="0.5">
      <c r="A142" s="186" t="s">
        <v>309</v>
      </c>
      <c r="B142" s="735" t="s">
        <v>125</v>
      </c>
      <c r="C142" s="735" t="s">
        <v>43</v>
      </c>
      <c r="D142" s="470">
        <v>44574</v>
      </c>
      <c r="E142" s="470">
        <v>14574</v>
      </c>
      <c r="F142" s="471">
        <v>15000</v>
      </c>
      <c r="G142" s="470">
        <v>15000</v>
      </c>
      <c r="H142" s="470">
        <v>0</v>
      </c>
      <c r="I142" s="493">
        <f t="shared" si="22"/>
        <v>0.95999999999912689</v>
      </c>
      <c r="J142" s="493">
        <v>44573.04</v>
      </c>
      <c r="K142" s="732">
        <v>0</v>
      </c>
      <c r="L142" s="736"/>
    </row>
    <row r="143" spans="1:12" ht="81" customHeight="1" x14ac:dyDescent="0.5">
      <c r="A143" s="834" t="s">
        <v>122</v>
      </c>
      <c r="B143" s="737" t="s">
        <v>64</v>
      </c>
      <c r="C143" s="737" t="s">
        <v>43</v>
      </c>
      <c r="D143" s="795">
        <v>55470</v>
      </c>
      <c r="E143" s="470">
        <v>15470</v>
      </c>
      <c r="F143" s="471">
        <v>20000</v>
      </c>
      <c r="G143" s="470">
        <v>0</v>
      </c>
      <c r="H143" s="470">
        <v>20000</v>
      </c>
      <c r="I143" s="749">
        <f>D143-J143-K143</f>
        <v>20470.300000000003</v>
      </c>
      <c r="J143" s="749">
        <v>34999.699999999997</v>
      </c>
      <c r="K143" s="814"/>
      <c r="L143" s="736"/>
    </row>
    <row r="144" spans="1:12" ht="100.5" customHeight="1" x14ac:dyDescent="0.5">
      <c r="A144" s="272" t="s">
        <v>126</v>
      </c>
      <c r="B144" s="731" t="s">
        <v>26</v>
      </c>
      <c r="C144" s="737" t="s">
        <v>43</v>
      </c>
      <c r="D144" s="470">
        <v>22782</v>
      </c>
      <c r="E144" s="470">
        <v>0</v>
      </c>
      <c r="F144" s="471">
        <v>14000</v>
      </c>
      <c r="G144" s="470">
        <v>8782</v>
      </c>
      <c r="H144" s="470"/>
      <c r="I144" s="749">
        <f t="shared" ref="I144:I151" si="23">D144-J144-K144</f>
        <v>8782</v>
      </c>
      <c r="J144" s="749">
        <v>14000</v>
      </c>
      <c r="K144" s="732"/>
      <c r="L144" s="736"/>
    </row>
    <row r="145" spans="1:12" ht="78.75" customHeight="1" x14ac:dyDescent="0.5">
      <c r="A145" s="272" t="s">
        <v>127</v>
      </c>
      <c r="B145" s="735" t="s">
        <v>30</v>
      </c>
      <c r="C145" s="737" t="s">
        <v>43</v>
      </c>
      <c r="D145" s="470">
        <v>74336</v>
      </c>
      <c r="E145" s="470">
        <v>20000</v>
      </c>
      <c r="F145" s="471">
        <v>25000</v>
      </c>
      <c r="G145" s="470">
        <v>25000</v>
      </c>
      <c r="H145" s="470">
        <v>4336</v>
      </c>
      <c r="I145" s="749">
        <f t="shared" si="23"/>
        <v>4336</v>
      </c>
      <c r="J145" s="749">
        <v>70000</v>
      </c>
      <c r="K145" s="732"/>
      <c r="L145" s="748"/>
    </row>
    <row r="146" spans="1:12" ht="79.5" customHeight="1" x14ac:dyDescent="0.5">
      <c r="A146" s="272" t="s">
        <v>128</v>
      </c>
      <c r="B146" s="735" t="s">
        <v>16</v>
      </c>
      <c r="C146" s="737" t="s">
        <v>43</v>
      </c>
      <c r="D146" s="470">
        <v>45000</v>
      </c>
      <c r="E146" s="471">
        <v>18000</v>
      </c>
      <c r="F146" s="471">
        <v>18000</v>
      </c>
      <c r="G146" s="471">
        <v>9000</v>
      </c>
      <c r="H146" s="471">
        <v>0</v>
      </c>
      <c r="I146" s="749">
        <f t="shared" si="23"/>
        <v>100.15000000000146</v>
      </c>
      <c r="J146" s="749">
        <v>44899.85</v>
      </c>
      <c r="K146" s="732"/>
      <c r="L146" s="788" t="s">
        <v>349</v>
      </c>
    </row>
    <row r="147" spans="1:12" ht="100.5" customHeight="1" x14ac:dyDescent="0.5">
      <c r="A147" s="272" t="s">
        <v>129</v>
      </c>
      <c r="B147" s="735" t="s">
        <v>50</v>
      </c>
      <c r="C147" s="737" t="s">
        <v>43</v>
      </c>
      <c r="D147" s="470">
        <v>400000</v>
      </c>
      <c r="E147" s="471">
        <v>138950</v>
      </c>
      <c r="F147" s="471">
        <v>138950</v>
      </c>
      <c r="G147" s="471">
        <v>43150</v>
      </c>
      <c r="H147" s="471">
        <v>78950</v>
      </c>
      <c r="I147" s="749">
        <f t="shared" si="23"/>
        <v>172068.6</v>
      </c>
      <c r="J147" s="749">
        <v>227931.4</v>
      </c>
      <c r="K147" s="732">
        <v>0</v>
      </c>
      <c r="L147" s="736"/>
    </row>
    <row r="148" spans="1:12" ht="99" customHeight="1" x14ac:dyDescent="0.5">
      <c r="A148" s="272" t="s">
        <v>322</v>
      </c>
      <c r="B148" s="815" t="s">
        <v>50</v>
      </c>
      <c r="C148" s="816" t="s">
        <v>14</v>
      </c>
      <c r="D148" s="659">
        <v>240700</v>
      </c>
      <c r="E148" s="568">
        <v>30000</v>
      </c>
      <c r="F148" s="553">
        <v>90400</v>
      </c>
      <c r="G148" s="568">
        <v>60200</v>
      </c>
      <c r="H148" s="568">
        <v>60100</v>
      </c>
      <c r="I148" s="732">
        <f t="shared" si="23"/>
        <v>49308.78</v>
      </c>
      <c r="J148" s="732">
        <v>191391.22</v>
      </c>
      <c r="K148" s="732"/>
      <c r="L148" s="174"/>
    </row>
    <row r="149" spans="1:12" ht="118.5" customHeight="1" x14ac:dyDescent="0.5">
      <c r="A149" s="833" t="s">
        <v>156</v>
      </c>
      <c r="B149" s="817" t="s">
        <v>16</v>
      </c>
      <c r="C149" s="816" t="s">
        <v>14</v>
      </c>
      <c r="D149" s="659">
        <v>225000</v>
      </c>
      <c r="E149" s="553">
        <v>23500</v>
      </c>
      <c r="F149" s="553">
        <v>150000</v>
      </c>
      <c r="G149" s="553">
        <v>51500</v>
      </c>
      <c r="H149" s="553">
        <v>0</v>
      </c>
      <c r="I149" s="732">
        <f>D149-J149-K149</f>
        <v>128421.16</v>
      </c>
      <c r="J149" s="732">
        <v>96578.84</v>
      </c>
      <c r="K149" s="493">
        <v>0</v>
      </c>
      <c r="L149" s="818"/>
    </row>
    <row r="150" spans="1:12" ht="61.5" customHeight="1" x14ac:dyDescent="0.5">
      <c r="A150" s="833" t="s">
        <v>157</v>
      </c>
      <c r="B150" s="735" t="s">
        <v>50</v>
      </c>
      <c r="C150" s="816" t="s">
        <v>14</v>
      </c>
      <c r="D150" s="659">
        <v>1052300</v>
      </c>
      <c r="E150" s="568">
        <v>263100</v>
      </c>
      <c r="F150" s="553">
        <v>263100</v>
      </c>
      <c r="G150" s="568">
        <v>263100</v>
      </c>
      <c r="H150" s="568">
        <v>263000</v>
      </c>
      <c r="I150" s="732">
        <f t="shared" si="23"/>
        <v>840325.1</v>
      </c>
      <c r="J150" s="732">
        <v>211974.9</v>
      </c>
      <c r="K150" s="732">
        <v>0</v>
      </c>
      <c r="L150" s="759"/>
    </row>
    <row r="151" spans="1:12" ht="39" customHeight="1" x14ac:dyDescent="0.5">
      <c r="A151" s="833" t="s">
        <v>158</v>
      </c>
      <c r="B151" s="735" t="s">
        <v>50</v>
      </c>
      <c r="C151" s="735" t="s">
        <v>37</v>
      </c>
      <c r="D151" s="659">
        <v>1074600</v>
      </c>
      <c r="E151" s="568">
        <v>268650</v>
      </c>
      <c r="F151" s="553">
        <v>268650</v>
      </c>
      <c r="G151" s="568">
        <v>268650</v>
      </c>
      <c r="H151" s="568">
        <v>268650</v>
      </c>
      <c r="I151" s="732">
        <f t="shared" si="23"/>
        <v>565501.18999999994</v>
      </c>
      <c r="J151" s="732">
        <v>509098.81</v>
      </c>
      <c r="K151" s="764">
        <v>0</v>
      </c>
      <c r="L151" s="759"/>
    </row>
    <row r="152" spans="1:12" ht="18.75" customHeight="1" x14ac:dyDescent="0.5">
      <c r="A152" s="1074" t="s">
        <v>56</v>
      </c>
      <c r="B152" s="1074"/>
      <c r="C152" s="500"/>
      <c r="D152" s="765">
        <f t="shared" ref="D152:L152" si="24">D124+D121</f>
        <v>4040600</v>
      </c>
      <c r="E152" s="765">
        <f t="shared" si="24"/>
        <v>954100</v>
      </c>
      <c r="F152" s="773">
        <f t="shared" si="24"/>
        <v>1318850</v>
      </c>
      <c r="G152" s="765">
        <f t="shared" si="24"/>
        <v>974700</v>
      </c>
      <c r="H152" s="765">
        <f t="shared" si="24"/>
        <v>0</v>
      </c>
      <c r="I152" s="765">
        <f t="shared" si="24"/>
        <v>1898706.3399999999</v>
      </c>
      <c r="J152" s="765">
        <f>J124+J121</f>
        <v>2141893.66</v>
      </c>
      <c r="K152" s="765">
        <f t="shared" si="24"/>
        <v>0</v>
      </c>
      <c r="L152" s="819">
        <f t="shared" si="24"/>
        <v>0</v>
      </c>
    </row>
    <row r="153" spans="1:12" ht="27" customHeight="1" x14ac:dyDescent="0.5">
      <c r="A153" s="1075" t="s">
        <v>57</v>
      </c>
      <c r="B153" s="1075"/>
      <c r="C153" s="773"/>
      <c r="D153" s="765">
        <f>D152+D114+D51+D41</f>
        <v>44033500</v>
      </c>
      <c r="E153" s="765">
        <f t="shared" ref="E153:K153" si="25">E152+E114</f>
        <v>1535770</v>
      </c>
      <c r="F153" s="773">
        <f t="shared" si="25"/>
        <v>2315980</v>
      </c>
      <c r="G153" s="765">
        <f t="shared" si="25"/>
        <v>32634400</v>
      </c>
      <c r="H153" s="765">
        <f t="shared" si="25"/>
        <v>437800</v>
      </c>
      <c r="I153" s="820">
        <f t="shared" si="25"/>
        <v>12475049.029999999</v>
      </c>
      <c r="J153" s="765">
        <f>J152+J114+J51+J41</f>
        <v>8674698.1499999985</v>
      </c>
      <c r="K153" s="765">
        <f t="shared" si="25"/>
        <v>0</v>
      </c>
      <c r="L153" s="821"/>
    </row>
    <row r="154" spans="1:12" ht="27" customHeight="1" x14ac:dyDescent="0.5">
      <c r="A154" s="1075" t="s">
        <v>384</v>
      </c>
      <c r="B154" s="1075"/>
      <c r="C154" s="773"/>
      <c r="D154" s="765">
        <f>D153-D59</f>
        <v>13007800</v>
      </c>
      <c r="E154" s="765"/>
      <c r="F154" s="773"/>
      <c r="G154" s="765"/>
      <c r="H154" s="765"/>
      <c r="I154" s="820"/>
      <c r="J154" s="765"/>
      <c r="K154" s="765"/>
      <c r="L154" s="821"/>
    </row>
    <row r="155" spans="1:12" ht="27" customHeight="1" x14ac:dyDescent="0.5">
      <c r="A155" s="1076" t="s">
        <v>280</v>
      </c>
      <c r="B155" s="1077"/>
      <c r="C155" s="800"/>
      <c r="D155" s="757"/>
      <c r="E155" s="732"/>
      <c r="F155" s="660"/>
      <c r="G155" s="732"/>
      <c r="H155" s="732"/>
      <c r="I155" s="764"/>
      <c r="J155" s="764">
        <f>J153*100/D153</f>
        <v>19.700224033974131</v>
      </c>
      <c r="K155" s="800"/>
      <c r="L155" s="174"/>
    </row>
    <row r="156" spans="1:12" ht="24" customHeight="1" x14ac:dyDescent="0.5">
      <c r="A156" s="1078" t="s">
        <v>282</v>
      </c>
      <c r="B156" s="1079"/>
      <c r="C156" s="800"/>
      <c r="D156" s="757"/>
      <c r="E156" s="732"/>
      <c r="F156" s="660"/>
      <c r="G156" s="732"/>
      <c r="H156" s="732"/>
      <c r="I156" s="764"/>
      <c r="J156" s="764">
        <f>J153*100/D154</f>
        <v>66.688434247144016</v>
      </c>
      <c r="K156" s="800"/>
      <c r="L156" s="174"/>
    </row>
    <row r="157" spans="1:12" ht="23.25" x14ac:dyDescent="0.55000000000000004">
      <c r="A157" s="822" t="s">
        <v>344</v>
      </c>
    </row>
    <row r="158" spans="1:12" x14ac:dyDescent="0.5">
      <c r="A158" s="831" t="s">
        <v>390</v>
      </c>
    </row>
    <row r="159" spans="1:12" ht="23.25" x14ac:dyDescent="0.55000000000000004">
      <c r="A159" s="822" t="s">
        <v>389</v>
      </c>
    </row>
    <row r="160" spans="1:12" ht="23.25" x14ac:dyDescent="0.55000000000000004">
      <c r="A160" s="824" t="s">
        <v>352</v>
      </c>
    </row>
    <row r="161" spans="5:5" x14ac:dyDescent="0.5">
      <c r="E161" s="739"/>
    </row>
  </sheetData>
  <mergeCells count="49">
    <mergeCell ref="A152:B152"/>
    <mergeCell ref="A153:B153"/>
    <mergeCell ref="A154:B154"/>
    <mergeCell ref="A155:B155"/>
    <mergeCell ref="A156:B156"/>
    <mergeCell ref="A122:C122"/>
    <mergeCell ref="A124:C124"/>
    <mergeCell ref="A125:C125"/>
    <mergeCell ref="A126:D126"/>
    <mergeCell ref="A132:D132"/>
    <mergeCell ref="A133:D133"/>
    <mergeCell ref="A111:C111"/>
    <mergeCell ref="A112:C112"/>
    <mergeCell ref="A114:B114"/>
    <mergeCell ref="A119:C119"/>
    <mergeCell ref="A120:C120"/>
    <mergeCell ref="A121:C121"/>
    <mergeCell ref="A52:B52"/>
    <mergeCell ref="A53:B53"/>
    <mergeCell ref="A54:C54"/>
    <mergeCell ref="A55:C55"/>
    <mergeCell ref="A57:C57"/>
    <mergeCell ref="A58:C58"/>
    <mergeCell ref="A44:C44"/>
    <mergeCell ref="A45:C45"/>
    <mergeCell ref="A46:C46"/>
    <mergeCell ref="A48:C48"/>
    <mergeCell ref="A49:C49"/>
    <mergeCell ref="A51:B51"/>
    <mergeCell ref="A28:C28"/>
    <mergeCell ref="A33:C33"/>
    <mergeCell ref="A35:C35"/>
    <mergeCell ref="A36:C36"/>
    <mergeCell ref="A41:B41"/>
    <mergeCell ref="A43:C43"/>
    <mergeCell ref="A5:C5"/>
    <mergeCell ref="A6:C6"/>
    <mergeCell ref="A7:C7"/>
    <mergeCell ref="A8:C8"/>
    <mergeCell ref="A11:C11"/>
    <mergeCell ref="A12:C12"/>
    <mergeCell ref="A1:L1"/>
    <mergeCell ref="A2:L2"/>
    <mergeCell ref="A3:A4"/>
    <mergeCell ref="B3:B4"/>
    <mergeCell ref="C3:D3"/>
    <mergeCell ref="E3:H3"/>
    <mergeCell ref="I3:I4"/>
    <mergeCell ref="J3:L3"/>
  </mergeCells>
  <pageMargins left="0.78740157480314965" right="0.31496062992125984" top="0.59055118110236227" bottom="0.39370078740157483" header="0.31496062992125984" footer="0.31496062992125984"/>
  <pageSetup paperSize="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18</vt:i4>
      </vt:variant>
    </vt:vector>
  </HeadingPairs>
  <TitlesOfParts>
    <vt:vector size="27" baseType="lpstr">
      <vt:lpstr>ติดตามไตรมาส1 (ธ.ค. 67)</vt:lpstr>
      <vt:lpstr>ติดตามไตรมาส 2 (ม.ค. 68) </vt:lpstr>
      <vt:lpstr>ติดตามไตรมาส 2 (ก.พ.68) (2)</vt:lpstr>
      <vt:lpstr>ติดตามไตรมาส 2 (ก.พ.68)คิด%</vt:lpstr>
      <vt:lpstr>ติดตามไตรมาส 2 (มี.ค.68)</vt:lpstr>
      <vt:lpstr>ติดตามไตรมาส 3 เม.ย.68)</vt:lpstr>
      <vt:lpstr>ติดตามไตรมาส 3 พ.ค.68</vt:lpstr>
      <vt:lpstr>ติดตามไตรมาส 3 มิ.ย. 68</vt:lpstr>
      <vt:lpstr>ติดตามไตรมาส 4 ก.ค. 68</vt:lpstr>
      <vt:lpstr>'ติดตามไตรมาส 2 (ก.พ.68) (2)'!Print_Area</vt:lpstr>
      <vt:lpstr>'ติดตามไตรมาส 2 (ก.พ.68)คิด%'!Print_Area</vt:lpstr>
      <vt:lpstr>'ติดตามไตรมาส 2 (ม.ค. 68) '!Print_Area</vt:lpstr>
      <vt:lpstr>'ติดตามไตรมาส 2 (มี.ค.68)'!Print_Area</vt:lpstr>
      <vt:lpstr>'ติดตามไตรมาส 3 พ.ค.68'!Print_Area</vt:lpstr>
      <vt:lpstr>'ติดตามไตรมาส 3 มิ.ย. 68'!Print_Area</vt:lpstr>
      <vt:lpstr>'ติดตามไตรมาส 3 เม.ย.68)'!Print_Area</vt:lpstr>
      <vt:lpstr>'ติดตามไตรมาส 4 ก.ค. 68'!Print_Area</vt:lpstr>
      <vt:lpstr>'ติดตามไตรมาส1 (ธ.ค. 67)'!Print_Area</vt:lpstr>
      <vt:lpstr>'ติดตามไตรมาส 2 (ก.พ.68) (2)'!Print_Titles</vt:lpstr>
      <vt:lpstr>'ติดตามไตรมาส 2 (ก.พ.68)คิด%'!Print_Titles</vt:lpstr>
      <vt:lpstr>'ติดตามไตรมาส 2 (ม.ค. 68) '!Print_Titles</vt:lpstr>
      <vt:lpstr>'ติดตามไตรมาส 2 (มี.ค.68)'!Print_Titles</vt:lpstr>
      <vt:lpstr>'ติดตามไตรมาส 3 พ.ค.68'!Print_Titles</vt:lpstr>
      <vt:lpstr>'ติดตามไตรมาส 3 มิ.ย. 68'!Print_Titles</vt:lpstr>
      <vt:lpstr>'ติดตามไตรมาส 3 เม.ย.68)'!Print_Titles</vt:lpstr>
      <vt:lpstr>'ติดตามไตรมาส 4 ก.ค. 68'!Print_Titles</vt:lpstr>
      <vt:lpstr>'ติดตามไตรมาส1 (ธ.ค. 67)'!Print_Titles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hp_1</dc:creator>
  <cp:lastModifiedBy>hp_1</cp:lastModifiedBy>
  <cp:lastPrinted>2025-07-21T10:38:31Z</cp:lastPrinted>
  <dcterms:created xsi:type="dcterms:W3CDTF">2020-12-21T10:40:00Z</dcterms:created>
  <dcterms:modified xsi:type="dcterms:W3CDTF">2025-07-21T10:38:35Z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093AEE9CDE074C68B22C1964D98E6711</vt:lpwstr>
  </property>
  <property fmtid="{D5CDD505-2E9C-101B-9397-08002B2CF9AE}" pid="3" name="KSOProductBuildVer">
    <vt:lpwstr>1054-12.2.0.13359</vt:lpwstr>
  </property>
</Properties>
</file>